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pivotTables/pivotTable5.xml" ContentType="application/vnd.openxmlformats-officedocument.spreadsheetml.pivotTable+xml"/>
  <Override PartName="/xl/drawings/drawing7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B6F" lockStructure="1"/>
  <bookViews>
    <workbookView xWindow="120" yWindow="330" windowWidth="20370" windowHeight="7815"/>
  </bookViews>
  <sheets>
    <sheet name="Summary" sheetId="22" r:id="rId1"/>
    <sheet name="2016DEERData" sheetId="13" r:id="rId2"/>
    <sheet name="NEEPPhaseIIncCost-2011" sheetId="21" r:id="rId3"/>
    <sheet name="GraniteState" sheetId="16" r:id="rId4"/>
    <sheet name="CEEAHRICommercialCooling" sheetId="14" r:id="rId5"/>
    <sheet name="CEEAHRICommercialHPs" sheetId="19" r:id="rId6"/>
    <sheet name="CEEAHRIResidentialCooling" sheetId="18" r:id="rId7"/>
    <sheet name="CEEAHRIResidentialHP" sheetId="20" r:id="rId8"/>
  </sheets>
  <externalReferences>
    <externalReference r:id="rId9"/>
  </externalReferences>
  <definedNames>
    <definedName name="_xlnm._FilterDatabase" localSheetId="1" hidden="1">'2016DEERData'!$A$32:$AW$117</definedName>
    <definedName name="_xlnm._FilterDatabase" localSheetId="4" hidden="1">CEEAHRICommercialCooling!$A$49:$AV$253</definedName>
  </definedNames>
  <calcPr calcId="145621"/>
  <pivotCaches>
    <pivotCache cacheId="0" r:id="rId10"/>
    <pivotCache cacheId="1" r:id="rId11"/>
    <pivotCache cacheId="2" r:id="rId12"/>
    <pivotCache cacheId="3" r:id="rId13"/>
    <pivotCache cacheId="4" r:id="rId14"/>
  </pivotCaches>
</workbook>
</file>

<file path=xl/calcChain.xml><?xml version="1.0" encoding="utf-8"?>
<calcChain xmlns="http://schemas.openxmlformats.org/spreadsheetml/2006/main">
  <c r="C13" i="13" l="1"/>
  <c r="F16" i="22" l="1"/>
  <c r="E16" i="22"/>
  <c r="H20" i="16" l="1"/>
  <c r="H19" i="16"/>
  <c r="G20" i="16"/>
  <c r="G19" i="16"/>
  <c r="F20" i="16"/>
  <c r="F19" i="16"/>
  <c r="F21" i="16" s="1"/>
  <c r="G21" i="16" l="1"/>
  <c r="H21" i="16"/>
  <c r="M198" i="13"/>
  <c r="M197" i="13"/>
  <c r="M196" i="13"/>
  <c r="BS151" i="13"/>
  <c r="BR151" i="13"/>
  <c r="BI151" i="13"/>
  <c r="BB151" i="13"/>
  <c r="BA151" i="13"/>
  <c r="AY151" i="13"/>
  <c r="AX151" i="13"/>
  <c r="BS150" i="13"/>
  <c r="BR150" i="13"/>
  <c r="BI150" i="13"/>
  <c r="BB150" i="13"/>
  <c r="BA150" i="13"/>
  <c r="AY150" i="13"/>
  <c r="AX150" i="13"/>
  <c r="BS149" i="13"/>
  <c r="BR149" i="13"/>
  <c r="BI149" i="13"/>
  <c r="BB149" i="13"/>
  <c r="BA149" i="13"/>
  <c r="AY149" i="13"/>
  <c r="AX149" i="13"/>
  <c r="BS148" i="13"/>
  <c r="BR148" i="13"/>
  <c r="BI148" i="13"/>
  <c r="BB148" i="13"/>
  <c r="BA148" i="13"/>
  <c r="AY148" i="13"/>
  <c r="AX148" i="13"/>
  <c r="BS147" i="13"/>
  <c r="BR147" i="13"/>
  <c r="BI147" i="13"/>
  <c r="BB147" i="13"/>
  <c r="BA147" i="13"/>
  <c r="AY147" i="13"/>
  <c r="AX147" i="13"/>
  <c r="BS146" i="13"/>
  <c r="BR146" i="13"/>
  <c r="BS145" i="13"/>
  <c r="BR145" i="13"/>
  <c r="BS144" i="13"/>
  <c r="BR144" i="13"/>
  <c r="BI144" i="13"/>
  <c r="BB144" i="13"/>
  <c r="BA144" i="13"/>
  <c r="AY144" i="13"/>
  <c r="AX144" i="13"/>
  <c r="BS143" i="13"/>
  <c r="BR143" i="13"/>
  <c r="BI143" i="13"/>
  <c r="BB143" i="13"/>
  <c r="BA143" i="13"/>
  <c r="AY143" i="13"/>
  <c r="AX143" i="13"/>
  <c r="BS142" i="13"/>
  <c r="BR142" i="13"/>
  <c r="BI142" i="13"/>
  <c r="BB142" i="13"/>
  <c r="BA142" i="13"/>
  <c r="AY142" i="13"/>
  <c r="AX142" i="13"/>
  <c r="BS141" i="13"/>
  <c r="BR141" i="13"/>
  <c r="BI141" i="13"/>
  <c r="BB141" i="13"/>
  <c r="BA141" i="13"/>
  <c r="AY141" i="13"/>
  <c r="AX141" i="13"/>
  <c r="BS140" i="13"/>
  <c r="BR140" i="13"/>
  <c r="BI140" i="13"/>
  <c r="BB140" i="13"/>
  <c r="BA140" i="13"/>
  <c r="AY140" i="13"/>
  <c r="AX140" i="13"/>
  <c r="BS139" i="13"/>
  <c r="BR139" i="13"/>
  <c r="BI139" i="13"/>
  <c r="BB139" i="13"/>
  <c r="BA139" i="13"/>
  <c r="AY139" i="13"/>
  <c r="AX139" i="13"/>
  <c r="BS138" i="13"/>
  <c r="BR138" i="13"/>
  <c r="BI138" i="13"/>
  <c r="BB138" i="13"/>
  <c r="BA138" i="13"/>
  <c r="AY138" i="13"/>
  <c r="AX138" i="13"/>
  <c r="BS137" i="13"/>
  <c r="BR137" i="13"/>
  <c r="BI137" i="13"/>
  <c r="BB137" i="13"/>
  <c r="BA137" i="13"/>
  <c r="AY137" i="13"/>
  <c r="AX137" i="13"/>
  <c r="BS136" i="13"/>
  <c r="BR136" i="13"/>
  <c r="BI136" i="13"/>
  <c r="BB136" i="13"/>
  <c r="BA136" i="13"/>
  <c r="AY136" i="13"/>
  <c r="AX136" i="13"/>
  <c r="BS135" i="13"/>
  <c r="BR135" i="13"/>
  <c r="BI135" i="13"/>
  <c r="BB135" i="13"/>
  <c r="BA135" i="13"/>
  <c r="AY135" i="13"/>
  <c r="AX135" i="13"/>
  <c r="BS134" i="13"/>
  <c r="BR134" i="13"/>
  <c r="BI134" i="13"/>
  <c r="BB134" i="13"/>
  <c r="BA134" i="13"/>
  <c r="AY134" i="13"/>
  <c r="AX134" i="13"/>
  <c r="BS133" i="13"/>
  <c r="BR133" i="13"/>
  <c r="BI133" i="13"/>
  <c r="BB133" i="13"/>
  <c r="BA133" i="13"/>
  <c r="AY133" i="13"/>
  <c r="AX133" i="13"/>
  <c r="BS132" i="13"/>
  <c r="BR132" i="13"/>
  <c r="BI132" i="13"/>
  <c r="BB132" i="13"/>
  <c r="BA132" i="13"/>
  <c r="AY132" i="13"/>
  <c r="AX132" i="13"/>
  <c r="BS131" i="13"/>
  <c r="BR131" i="13"/>
  <c r="BI131" i="13"/>
  <c r="BB131" i="13"/>
  <c r="BA131" i="13"/>
  <c r="AY131" i="13"/>
  <c r="AX131" i="13"/>
  <c r="BS130" i="13"/>
  <c r="BR130" i="13"/>
  <c r="BI130" i="13"/>
  <c r="BB130" i="13"/>
  <c r="BA130" i="13"/>
  <c r="AY130" i="13"/>
  <c r="AX130" i="13"/>
  <c r="BS129" i="13"/>
  <c r="BR129" i="13"/>
  <c r="BI129" i="13"/>
  <c r="BB129" i="13"/>
  <c r="BA129" i="13"/>
  <c r="AY129" i="13"/>
  <c r="AX129" i="13"/>
  <c r="BS128" i="13"/>
  <c r="BR128" i="13"/>
  <c r="BS127" i="13"/>
  <c r="BR127" i="13"/>
  <c r="BS126" i="13"/>
  <c r="BR126" i="13"/>
  <c r="BS125" i="13"/>
  <c r="BR125" i="13"/>
  <c r="BS124" i="13"/>
  <c r="BR124" i="13"/>
  <c r="BS123" i="13"/>
  <c r="BR123" i="13"/>
  <c r="BS122" i="13"/>
  <c r="BR122" i="13"/>
  <c r="BS121" i="13"/>
  <c r="BR121" i="13"/>
  <c r="BI121" i="13"/>
  <c r="BB121" i="13"/>
  <c r="BA121" i="13"/>
  <c r="AY121" i="13"/>
  <c r="AX121" i="13"/>
  <c r="BS120" i="13"/>
  <c r="BR120" i="13"/>
  <c r="BI120" i="13"/>
  <c r="BB120" i="13"/>
  <c r="BA120" i="13"/>
  <c r="AY120" i="13"/>
  <c r="AX120" i="13"/>
  <c r="BS119" i="13"/>
  <c r="BR119" i="13"/>
  <c r="BI119" i="13"/>
  <c r="BB119" i="13"/>
  <c r="BA119" i="13"/>
  <c r="AY119" i="13"/>
  <c r="AX119" i="13"/>
  <c r="BI117" i="13"/>
  <c r="Y117" i="13"/>
  <c r="BD117" i="13" s="1"/>
  <c r="X117" i="13"/>
  <c r="BB117" i="13" s="1"/>
  <c r="BI116" i="13"/>
  <c r="Y116" i="13"/>
  <c r="BE116" i="13" s="1"/>
  <c r="X116" i="13"/>
  <c r="BB116" i="13" s="1"/>
  <c r="BI115" i="13"/>
  <c r="Y115" i="13"/>
  <c r="BD115" i="13" s="1"/>
  <c r="X115" i="13"/>
  <c r="BB115" i="13" s="1"/>
  <c r="BI114" i="13"/>
  <c r="Y114" i="13"/>
  <c r="BE114" i="13" s="1"/>
  <c r="X114" i="13"/>
  <c r="BB114" i="13" s="1"/>
  <c r="BI113" i="13"/>
  <c r="Y113" i="13"/>
  <c r="BD113" i="13" s="1"/>
  <c r="X113" i="13"/>
  <c r="BB113" i="13" s="1"/>
  <c r="BI112" i="13"/>
  <c r="Y112" i="13"/>
  <c r="BE112" i="13" s="1"/>
  <c r="X112" i="13"/>
  <c r="BB112" i="13" s="1"/>
  <c r="BI111" i="13"/>
  <c r="Y111" i="13"/>
  <c r="BD111" i="13" s="1"/>
  <c r="X111" i="13"/>
  <c r="BB111" i="13" s="1"/>
  <c r="BI110" i="13"/>
  <c r="Y110" i="13"/>
  <c r="BE110" i="13" s="1"/>
  <c r="X110" i="13"/>
  <c r="BB110" i="13" s="1"/>
  <c r="BI109" i="13"/>
  <c r="Y109" i="13"/>
  <c r="BD109" i="13" s="1"/>
  <c r="X109" i="13"/>
  <c r="BB109" i="13" s="1"/>
  <c r="BI108" i="13"/>
  <c r="Y108" i="13"/>
  <c r="BE108" i="13" s="1"/>
  <c r="X108" i="13"/>
  <c r="BB108" i="13" s="1"/>
  <c r="BI107" i="13"/>
  <c r="Y107" i="13"/>
  <c r="BD107" i="13" s="1"/>
  <c r="X107" i="13"/>
  <c r="BB107" i="13" s="1"/>
  <c r="BI106" i="13"/>
  <c r="Y106" i="13"/>
  <c r="BE106" i="13" s="1"/>
  <c r="X106" i="13"/>
  <c r="BI105" i="13"/>
  <c r="Y105" i="13"/>
  <c r="BE105" i="13" s="1"/>
  <c r="X105" i="13"/>
  <c r="BA105" i="13" s="1"/>
  <c r="BI104" i="13"/>
  <c r="Y104" i="13"/>
  <c r="BD104" i="13" s="1"/>
  <c r="X104" i="13"/>
  <c r="BA104" i="13" s="1"/>
  <c r="BI103" i="13"/>
  <c r="Y103" i="13"/>
  <c r="BE103" i="13" s="1"/>
  <c r="X103" i="13"/>
  <c r="BA103" i="13" s="1"/>
  <c r="BI102" i="13"/>
  <c r="Y102" i="13"/>
  <c r="BE102" i="13" s="1"/>
  <c r="X102" i="13"/>
  <c r="BI101" i="13"/>
  <c r="Y101" i="13"/>
  <c r="BD101" i="13" s="1"/>
  <c r="X101" i="13"/>
  <c r="BA101" i="13" s="1"/>
  <c r="BI100" i="13"/>
  <c r="Y100" i="13"/>
  <c r="BD100" i="13" s="1"/>
  <c r="X100" i="13"/>
  <c r="BA100" i="13" s="1"/>
  <c r="BI99" i="13"/>
  <c r="Y99" i="13"/>
  <c r="BE99" i="13" s="1"/>
  <c r="X99" i="13"/>
  <c r="BA99" i="13" s="1"/>
  <c r="BI98" i="13"/>
  <c r="Y98" i="13"/>
  <c r="BE98" i="13" s="1"/>
  <c r="X98" i="13"/>
  <c r="BI97" i="13"/>
  <c r="Y97" i="13"/>
  <c r="BE97" i="13" s="1"/>
  <c r="X97" i="13"/>
  <c r="BB97" i="13" s="1"/>
  <c r="BI96" i="13"/>
  <c r="Y96" i="13"/>
  <c r="BE96" i="13" s="1"/>
  <c r="X96" i="13"/>
  <c r="BI95" i="13"/>
  <c r="Y95" i="13"/>
  <c r="BE95" i="13" s="1"/>
  <c r="X95" i="13"/>
  <c r="BB95" i="13" s="1"/>
  <c r="BI94" i="13"/>
  <c r="Y94" i="13"/>
  <c r="BE94" i="13" s="1"/>
  <c r="X94" i="13"/>
  <c r="BA94" i="13" s="1"/>
  <c r="BI93" i="13"/>
  <c r="Y93" i="13"/>
  <c r="BD93" i="13" s="1"/>
  <c r="X93" i="13"/>
  <c r="BB93" i="13" s="1"/>
  <c r="Y92" i="13"/>
  <c r="X92" i="13"/>
  <c r="Y91" i="13"/>
  <c r="X91" i="13"/>
  <c r="Y90" i="13"/>
  <c r="X90" i="13"/>
  <c r="BI89" i="13"/>
  <c r="Y89" i="13"/>
  <c r="BD89" i="13" s="1"/>
  <c r="X89" i="13"/>
  <c r="AY89" i="13" s="1"/>
  <c r="BI88" i="13"/>
  <c r="Y88" i="13"/>
  <c r="BD88" i="13" s="1"/>
  <c r="X88" i="13"/>
  <c r="BB88" i="13" s="1"/>
  <c r="BI87" i="13"/>
  <c r="Y87" i="13"/>
  <c r="BD87" i="13" s="1"/>
  <c r="X87" i="13"/>
  <c r="AY87" i="13" s="1"/>
  <c r="BI86" i="13"/>
  <c r="Y86" i="13"/>
  <c r="BD86" i="13" s="1"/>
  <c r="X86" i="13"/>
  <c r="BB86" i="13" s="1"/>
  <c r="Y85" i="13"/>
  <c r="X85" i="13"/>
  <c r="Y84" i="13"/>
  <c r="X84" i="13"/>
  <c r="Y83" i="13"/>
  <c r="X83" i="13"/>
  <c r="BI82" i="13"/>
  <c r="Y82" i="13"/>
  <c r="BD82" i="13" s="1"/>
  <c r="X82" i="13"/>
  <c r="BA82" i="13" s="1"/>
  <c r="BI81" i="13"/>
  <c r="Y81" i="13"/>
  <c r="BD81" i="13" s="1"/>
  <c r="X81" i="13"/>
  <c r="BB81" i="13" s="1"/>
  <c r="BI80" i="13"/>
  <c r="Y80" i="13"/>
  <c r="BD80" i="13" s="1"/>
  <c r="X80" i="13"/>
  <c r="BI79" i="13"/>
  <c r="Y79" i="13"/>
  <c r="BE79" i="13" s="1"/>
  <c r="X79" i="13"/>
  <c r="BB79" i="13" s="1"/>
  <c r="BI78" i="13"/>
  <c r="Y78" i="13"/>
  <c r="BD78" i="13" s="1"/>
  <c r="X78" i="13"/>
  <c r="BA78" i="13" s="1"/>
  <c r="BI77" i="13"/>
  <c r="Y77" i="13"/>
  <c r="BD77" i="13" s="1"/>
  <c r="X77" i="13"/>
  <c r="BB77" i="13" s="1"/>
  <c r="BI76" i="13"/>
  <c r="Y76" i="13"/>
  <c r="BE76" i="13" s="1"/>
  <c r="X76" i="13"/>
  <c r="BA76" i="13" s="1"/>
  <c r="BI75" i="13"/>
  <c r="Y75" i="13"/>
  <c r="BD75" i="13" s="1"/>
  <c r="X75" i="13"/>
  <c r="BB75" i="13" s="1"/>
  <c r="BI74" i="13"/>
  <c r="Y74" i="13"/>
  <c r="BE74" i="13" s="1"/>
  <c r="X74" i="13"/>
  <c r="BA74" i="13" s="1"/>
  <c r="BI73" i="13"/>
  <c r="Y73" i="13"/>
  <c r="BD73" i="13" s="1"/>
  <c r="X73" i="13"/>
  <c r="BB73" i="13" s="1"/>
  <c r="BI72" i="13"/>
  <c r="Y72" i="13"/>
  <c r="BE72" i="13" s="1"/>
  <c r="X72" i="13"/>
  <c r="AX72" i="13" s="1"/>
  <c r="BI71" i="13"/>
  <c r="Y71" i="13"/>
  <c r="BD71" i="13" s="1"/>
  <c r="X71" i="13"/>
  <c r="AX71" i="13" s="1"/>
  <c r="BI70" i="13"/>
  <c r="Y70" i="13"/>
  <c r="BE70" i="13" s="1"/>
  <c r="X70" i="13"/>
  <c r="AX70" i="13" s="1"/>
  <c r="BI69" i="13"/>
  <c r="Y69" i="13"/>
  <c r="BE69" i="13" s="1"/>
  <c r="X69" i="13"/>
  <c r="BA69" i="13" s="1"/>
  <c r="BI68" i="13"/>
  <c r="Y68" i="13"/>
  <c r="BE68" i="13" s="1"/>
  <c r="X68" i="13"/>
  <c r="BA68" i="13" s="1"/>
  <c r="BI67" i="13"/>
  <c r="Y67" i="13"/>
  <c r="BE67" i="13" s="1"/>
  <c r="X67" i="13"/>
  <c r="BA67" i="13" s="1"/>
  <c r="BI66" i="13"/>
  <c r="Y66" i="13"/>
  <c r="BE66" i="13" s="1"/>
  <c r="X66" i="13"/>
  <c r="BA66" i="13" s="1"/>
  <c r="BI65" i="13"/>
  <c r="Y65" i="13"/>
  <c r="BE65" i="13" s="1"/>
  <c r="X65" i="13"/>
  <c r="BA65" i="13" s="1"/>
  <c r="BI64" i="13"/>
  <c r="Y64" i="13"/>
  <c r="BE64" i="13" s="1"/>
  <c r="X64" i="13"/>
  <c r="BA64" i="13" s="1"/>
  <c r="BI63" i="13"/>
  <c r="Y63" i="13"/>
  <c r="BE63" i="13" s="1"/>
  <c r="X63" i="13"/>
  <c r="BA63" i="13" s="1"/>
  <c r="BI62" i="13"/>
  <c r="Y62" i="13"/>
  <c r="BE62" i="13" s="1"/>
  <c r="X62" i="13"/>
  <c r="BA62" i="13" s="1"/>
  <c r="BI61" i="13"/>
  <c r="Y61" i="13"/>
  <c r="BE61" i="13" s="1"/>
  <c r="X61" i="13"/>
  <c r="BA61" i="13" s="1"/>
  <c r="BI60" i="13"/>
  <c r="Y60" i="13"/>
  <c r="BE60" i="13" s="1"/>
  <c r="X60" i="13"/>
  <c r="BA60" i="13" s="1"/>
  <c r="BI59" i="13"/>
  <c r="Y59" i="13"/>
  <c r="BE59" i="13" s="1"/>
  <c r="X59" i="13"/>
  <c r="BA59" i="13" s="1"/>
  <c r="BI58" i="13"/>
  <c r="Y58" i="13"/>
  <c r="BE58" i="13" s="1"/>
  <c r="X58" i="13"/>
  <c r="BA58" i="13" s="1"/>
  <c r="BI57" i="13"/>
  <c r="Y57" i="13"/>
  <c r="BE57" i="13" s="1"/>
  <c r="X57" i="13"/>
  <c r="BA57" i="13" s="1"/>
  <c r="BI56" i="13"/>
  <c r="Y56" i="13"/>
  <c r="BE56" i="13" s="1"/>
  <c r="X56" i="13"/>
  <c r="BA56" i="13" s="1"/>
  <c r="BI55" i="13"/>
  <c r="Y55" i="13"/>
  <c r="BE55" i="13" s="1"/>
  <c r="X55" i="13"/>
  <c r="BA55" i="13" s="1"/>
  <c r="BI54" i="13"/>
  <c r="Y54" i="13"/>
  <c r="BE54" i="13" s="1"/>
  <c r="X54" i="13"/>
  <c r="BA54" i="13" s="1"/>
  <c r="BI53" i="13"/>
  <c r="Y53" i="13"/>
  <c r="BE53" i="13" s="1"/>
  <c r="X53" i="13"/>
  <c r="BA53" i="13" s="1"/>
  <c r="BI52" i="13"/>
  <c r="Y52" i="13"/>
  <c r="BE52" i="13" s="1"/>
  <c r="X52" i="13"/>
  <c r="BA52" i="13" s="1"/>
  <c r="BI51" i="13"/>
  <c r="Y51" i="13"/>
  <c r="BE51" i="13" s="1"/>
  <c r="X51" i="13"/>
  <c r="BA51" i="13" s="1"/>
  <c r="BI50" i="13"/>
  <c r="Y50" i="13"/>
  <c r="BE50" i="13" s="1"/>
  <c r="X50" i="13"/>
  <c r="BA50" i="13" s="1"/>
  <c r="BI49" i="13"/>
  <c r="Y49" i="13"/>
  <c r="BE49" i="13" s="1"/>
  <c r="X49" i="13"/>
  <c r="BA49" i="13" s="1"/>
  <c r="BI48" i="13"/>
  <c r="Y48" i="13"/>
  <c r="BE48" i="13" s="1"/>
  <c r="X48" i="13"/>
  <c r="BA48" i="13" s="1"/>
  <c r="BI47" i="13"/>
  <c r="Y47" i="13"/>
  <c r="BE47" i="13" s="1"/>
  <c r="X47" i="13"/>
  <c r="BA47" i="13" s="1"/>
  <c r="BI46" i="13"/>
  <c r="Y46" i="13"/>
  <c r="BE46" i="13" s="1"/>
  <c r="X46" i="13"/>
  <c r="BA46" i="13" s="1"/>
  <c r="BI45" i="13"/>
  <c r="Y45" i="13"/>
  <c r="BE45" i="13" s="1"/>
  <c r="X45" i="13"/>
  <c r="BA45" i="13" s="1"/>
  <c r="BI44" i="13"/>
  <c r="Y44" i="13"/>
  <c r="BE44" i="13" s="1"/>
  <c r="X44" i="13"/>
  <c r="BA44" i="13" s="1"/>
  <c r="BI43" i="13"/>
  <c r="Y43" i="13"/>
  <c r="BE43" i="13" s="1"/>
  <c r="X43" i="13"/>
  <c r="BA43" i="13" s="1"/>
  <c r="BI42" i="13"/>
  <c r="Y42" i="13"/>
  <c r="BE42" i="13" s="1"/>
  <c r="X42" i="13"/>
  <c r="BA42" i="13" s="1"/>
  <c r="BI41" i="13"/>
  <c r="Y41" i="13"/>
  <c r="BE41" i="13" s="1"/>
  <c r="X41" i="13"/>
  <c r="BA41" i="13" s="1"/>
  <c r="BI40" i="13"/>
  <c r="Y40" i="13"/>
  <c r="BE40" i="13" s="1"/>
  <c r="X40" i="13"/>
  <c r="BA40" i="13" s="1"/>
  <c r="BI39" i="13"/>
  <c r="Y39" i="13"/>
  <c r="BE39" i="13" s="1"/>
  <c r="X39" i="13"/>
  <c r="BA39" i="13" s="1"/>
  <c r="BI38" i="13"/>
  <c r="Y38" i="13"/>
  <c r="BE38" i="13" s="1"/>
  <c r="X38" i="13"/>
  <c r="BA38" i="13" s="1"/>
  <c r="BI37" i="13"/>
  <c r="Y37" i="13"/>
  <c r="BE37" i="13" s="1"/>
  <c r="X37" i="13"/>
  <c r="BA37" i="13" s="1"/>
  <c r="BI36" i="13"/>
  <c r="Y36" i="13"/>
  <c r="BE36" i="13" s="1"/>
  <c r="X36" i="13"/>
  <c r="BA36" i="13" s="1"/>
  <c r="BI35" i="13"/>
  <c r="Y35" i="13"/>
  <c r="BE35" i="13" s="1"/>
  <c r="X35" i="13"/>
  <c r="BA35" i="13" s="1"/>
  <c r="BI34" i="13"/>
  <c r="Y34" i="13"/>
  <c r="BE34" i="13" s="1"/>
  <c r="X34" i="13"/>
  <c r="BA34" i="13" s="1"/>
  <c r="BI33" i="13"/>
  <c r="Y33" i="13"/>
  <c r="BE33" i="13" s="1"/>
  <c r="X33" i="13"/>
  <c r="BA33" i="13" s="1"/>
  <c r="BC148" i="13" l="1"/>
  <c r="BC138" i="13"/>
  <c r="BC142" i="13"/>
  <c r="BC134" i="13"/>
  <c r="BC132" i="13"/>
  <c r="BC136" i="13"/>
  <c r="BC140" i="13"/>
  <c r="BC144" i="13"/>
  <c r="BC150" i="13"/>
  <c r="BC130" i="13"/>
  <c r="BD74" i="13"/>
  <c r="BF74" i="13" s="1"/>
  <c r="AY54" i="13"/>
  <c r="AX55" i="13"/>
  <c r="AY56" i="13"/>
  <c r="AX108" i="13"/>
  <c r="AY50" i="13"/>
  <c r="AX51" i="13"/>
  <c r="AY52" i="13"/>
  <c r="BC120" i="13"/>
  <c r="BC129" i="13"/>
  <c r="BC133" i="13"/>
  <c r="BC137" i="13"/>
  <c r="BC141" i="13"/>
  <c r="BC147" i="13"/>
  <c r="BC151" i="13"/>
  <c r="BC131" i="13"/>
  <c r="BC135" i="13"/>
  <c r="BC139" i="13"/>
  <c r="BC143" i="13"/>
  <c r="BC149" i="13"/>
  <c r="AY36" i="13"/>
  <c r="AY46" i="13"/>
  <c r="AX47" i="13"/>
  <c r="AY48" i="13"/>
  <c r="BA70" i="13"/>
  <c r="AX81" i="13"/>
  <c r="BE87" i="13"/>
  <c r="BF87" i="13" s="1"/>
  <c r="BE89" i="13"/>
  <c r="BF89" i="13" s="1"/>
  <c r="BD99" i="13"/>
  <c r="BF99" i="13" s="1"/>
  <c r="AX104" i="13"/>
  <c r="BC119" i="13"/>
  <c r="AY40" i="13"/>
  <c r="AX41" i="13"/>
  <c r="AY42" i="13"/>
  <c r="AX43" i="13"/>
  <c r="AY44" i="13"/>
  <c r="AY58" i="13"/>
  <c r="AX59" i="13"/>
  <c r="AY60" i="13"/>
  <c r="AX79" i="13"/>
  <c r="AX112" i="13"/>
  <c r="BE107" i="13"/>
  <c r="BF107" i="13" s="1"/>
  <c r="BE109" i="13"/>
  <c r="BF109" i="13" s="1"/>
  <c r="BD110" i="13"/>
  <c r="BF110" i="13" s="1"/>
  <c r="BC121" i="13"/>
  <c r="BE78" i="13"/>
  <c r="BE80" i="13"/>
  <c r="BF80" i="13" s="1"/>
  <c r="AX68" i="13"/>
  <c r="BD70" i="13"/>
  <c r="BF70" i="13" s="1"/>
  <c r="BE81" i="13"/>
  <c r="BF81" i="13" s="1"/>
  <c r="BE82" i="13"/>
  <c r="BE93" i="13"/>
  <c r="BD94" i="13"/>
  <c r="BF94" i="13" s="1"/>
  <c r="BD105" i="13"/>
  <c r="BF105" i="13" s="1"/>
  <c r="BE111" i="13"/>
  <c r="BF111" i="13" s="1"/>
  <c r="BE113" i="13"/>
  <c r="BF113" i="13" s="1"/>
  <c r="BD114" i="13"/>
  <c r="BF114" i="13" s="1"/>
  <c r="AX36" i="13"/>
  <c r="AX40" i="13"/>
  <c r="AX46" i="13"/>
  <c r="AX50" i="13"/>
  <c r="AX54" i="13"/>
  <c r="AX58" i="13"/>
  <c r="AX62" i="13"/>
  <c r="AX87" i="13"/>
  <c r="BD95" i="13"/>
  <c r="BF95" i="13" s="1"/>
  <c r="BE101" i="13"/>
  <c r="BF101" i="13" s="1"/>
  <c r="BE115" i="13"/>
  <c r="BF115" i="13" s="1"/>
  <c r="AX116" i="13"/>
  <c r="AX33" i="13"/>
  <c r="AY34" i="13"/>
  <c r="AX37" i="13"/>
  <c r="AY38" i="13"/>
  <c r="BF78" i="13"/>
  <c r="AX66" i="13"/>
  <c r="BE71" i="13"/>
  <c r="BF71" i="13" s="1"/>
  <c r="BA72" i="13"/>
  <c r="BE75" i="13"/>
  <c r="BF75" i="13" s="1"/>
  <c r="BF82" i="13"/>
  <c r="BF93" i="13"/>
  <c r="BD108" i="13"/>
  <c r="BF108" i="13" s="1"/>
  <c r="BD112" i="13"/>
  <c r="BF112" i="13" s="1"/>
  <c r="BD116" i="13"/>
  <c r="BF116" i="13" s="1"/>
  <c r="BE117" i="13"/>
  <c r="BF117" i="13" s="1"/>
  <c r="AX64" i="13"/>
  <c r="BD72" i="13"/>
  <c r="BF72" i="13" s="1"/>
  <c r="BD76" i="13"/>
  <c r="BF76" i="13" s="1"/>
  <c r="AX100" i="13"/>
  <c r="AX110" i="13"/>
  <c r="AX114" i="13"/>
  <c r="BE73" i="13"/>
  <c r="BF73" i="13" s="1"/>
  <c r="BE77" i="13"/>
  <c r="BF77" i="13" s="1"/>
  <c r="BD97" i="13"/>
  <c r="BF97" i="13" s="1"/>
  <c r="BD103" i="13"/>
  <c r="BF103" i="13" s="1"/>
  <c r="BB35" i="13"/>
  <c r="BC35" i="13" s="1"/>
  <c r="BD36" i="13"/>
  <c r="BF36" i="13" s="1"/>
  <c r="BB39" i="13"/>
  <c r="BC39" i="13" s="1"/>
  <c r="BB45" i="13"/>
  <c r="BC45" i="13" s="1"/>
  <c r="BB65" i="13"/>
  <c r="BC65" i="13" s="1"/>
  <c r="BB69" i="13"/>
  <c r="BC69" i="13" s="1"/>
  <c r="BE104" i="13"/>
  <c r="BF104" i="13" s="1"/>
  <c r="AY33" i="13"/>
  <c r="BB34" i="13"/>
  <c r="BC34" i="13" s="1"/>
  <c r="BD35" i="13"/>
  <c r="BF35" i="13" s="1"/>
  <c r="AY37" i="13"/>
  <c r="BB38" i="13"/>
  <c r="BC38" i="13" s="1"/>
  <c r="BD39" i="13"/>
  <c r="BF39" i="13" s="1"/>
  <c r="AY41" i="13"/>
  <c r="AY43" i="13"/>
  <c r="BB44" i="13"/>
  <c r="BC44" i="13" s="1"/>
  <c r="AY47" i="13"/>
  <c r="BB48" i="13"/>
  <c r="BC48" i="13" s="1"/>
  <c r="AY51" i="13"/>
  <c r="BB52" i="13"/>
  <c r="BC52" i="13" s="1"/>
  <c r="AY55" i="13"/>
  <c r="BB56" i="13"/>
  <c r="BC56" i="13" s="1"/>
  <c r="AY59" i="13"/>
  <c r="BB60" i="13"/>
  <c r="BC60" i="13" s="1"/>
  <c r="AY62" i="13"/>
  <c r="AY64" i="13"/>
  <c r="AY66" i="13"/>
  <c r="AY68" i="13"/>
  <c r="BD96" i="13"/>
  <c r="BF96" i="13" s="1"/>
  <c r="BD98" i="13"/>
  <c r="BF98" i="13" s="1"/>
  <c r="BD102" i="13"/>
  <c r="BF102" i="13" s="1"/>
  <c r="BD106" i="13"/>
  <c r="BF106" i="13" s="1"/>
  <c r="BD40" i="13"/>
  <c r="BF40" i="13" s="1"/>
  <c r="BB49" i="13"/>
  <c r="BC49" i="13" s="1"/>
  <c r="BB53" i="13"/>
  <c r="BC53" i="13" s="1"/>
  <c r="BB61" i="13"/>
  <c r="BC61" i="13" s="1"/>
  <c r="AX39" i="13"/>
  <c r="AX45" i="13"/>
  <c r="AX49" i="13"/>
  <c r="BB55" i="13"/>
  <c r="BC55" i="13" s="1"/>
  <c r="AX57" i="13"/>
  <c r="BB59" i="13"/>
  <c r="BC59" i="13" s="1"/>
  <c r="AX61" i="13"/>
  <c r="BB62" i="13"/>
  <c r="BC62" i="13" s="1"/>
  <c r="AX63" i="13"/>
  <c r="BB64" i="13"/>
  <c r="BC64" i="13" s="1"/>
  <c r="AX65" i="13"/>
  <c r="BB66" i="13"/>
  <c r="BC66" i="13" s="1"/>
  <c r="AX67" i="13"/>
  <c r="BB68" i="13"/>
  <c r="BC68" i="13" s="1"/>
  <c r="AX69" i="13"/>
  <c r="BA71" i="13"/>
  <c r="AX73" i="13"/>
  <c r="AX75" i="13"/>
  <c r="AX77" i="13"/>
  <c r="BD79" i="13"/>
  <c r="BF79" i="13" s="1"/>
  <c r="BE88" i="13"/>
  <c r="BF88" i="13" s="1"/>
  <c r="AX93" i="13"/>
  <c r="AX95" i="13"/>
  <c r="AX97" i="13"/>
  <c r="AX99" i="13"/>
  <c r="AX103" i="13"/>
  <c r="AX107" i="13"/>
  <c r="AX109" i="13"/>
  <c r="AX111" i="13"/>
  <c r="AX113" i="13"/>
  <c r="AX115" i="13"/>
  <c r="AX117" i="13"/>
  <c r="BB57" i="13"/>
  <c r="BC57" i="13" s="1"/>
  <c r="BB63" i="13"/>
  <c r="BC63" i="13" s="1"/>
  <c r="BB67" i="13"/>
  <c r="BC67" i="13" s="1"/>
  <c r="BE100" i="13"/>
  <c r="BF100" i="13" s="1"/>
  <c r="BB33" i="13"/>
  <c r="BC33" i="13" s="1"/>
  <c r="BD34" i="13"/>
  <c r="BF34" i="13" s="1"/>
  <c r="AX35" i="13"/>
  <c r="BB37" i="13"/>
  <c r="BC37" i="13" s="1"/>
  <c r="BD38" i="13"/>
  <c r="BF38" i="13" s="1"/>
  <c r="BB41" i="13"/>
  <c r="BC41" i="13" s="1"/>
  <c r="BB43" i="13"/>
  <c r="BC43" i="13" s="1"/>
  <c r="BB47" i="13"/>
  <c r="BC47" i="13" s="1"/>
  <c r="BB51" i="13"/>
  <c r="BC51" i="13" s="1"/>
  <c r="AX53" i="13"/>
  <c r="BD33" i="13"/>
  <c r="BF33" i="13" s="1"/>
  <c r="AX34" i="13"/>
  <c r="AY35" i="13"/>
  <c r="BB36" i="13"/>
  <c r="BC36" i="13" s="1"/>
  <c r="BD37" i="13"/>
  <c r="BF37" i="13" s="1"/>
  <c r="AX38" i="13"/>
  <c r="AY39" i="13"/>
  <c r="BB40" i="13"/>
  <c r="BC40" i="13" s="1"/>
  <c r="BD41" i="13"/>
  <c r="BF41" i="13" s="1"/>
  <c r="AX42" i="13"/>
  <c r="AX44" i="13"/>
  <c r="AY45" i="13"/>
  <c r="BB46" i="13"/>
  <c r="BC46" i="13" s="1"/>
  <c r="AX48" i="13"/>
  <c r="AY49" i="13"/>
  <c r="BB50" i="13"/>
  <c r="BC50" i="13" s="1"/>
  <c r="AX52" i="13"/>
  <c r="AY53" i="13"/>
  <c r="BB54" i="13"/>
  <c r="BC54" i="13" s="1"/>
  <c r="AX56" i="13"/>
  <c r="AY57" i="13"/>
  <c r="BB58" i="13"/>
  <c r="BC58" i="13" s="1"/>
  <c r="AX60" i="13"/>
  <c r="AY61" i="13"/>
  <c r="AY63" i="13"/>
  <c r="AY65" i="13"/>
  <c r="AY67" i="13"/>
  <c r="AY69" i="13"/>
  <c r="BE86" i="13"/>
  <c r="BF86" i="13" s="1"/>
  <c r="AX89" i="13"/>
  <c r="AY95" i="13"/>
  <c r="AY97" i="13"/>
  <c r="BD61" i="13"/>
  <c r="BF61" i="13" s="1"/>
  <c r="BD63" i="13"/>
  <c r="BF63" i="13" s="1"/>
  <c r="BD65" i="13"/>
  <c r="BF65" i="13" s="1"/>
  <c r="BD67" i="13"/>
  <c r="BF67" i="13" s="1"/>
  <c r="BD68" i="13"/>
  <c r="BF68" i="13" s="1"/>
  <c r="BD69" i="13"/>
  <c r="BF69" i="13" s="1"/>
  <c r="BB80" i="13"/>
  <c r="AY80" i="13"/>
  <c r="AX80" i="13"/>
  <c r="BB96" i="13"/>
  <c r="AY96" i="13"/>
  <c r="AX96" i="13"/>
  <c r="BB102" i="13"/>
  <c r="AY102" i="13"/>
  <c r="BA102" i="13"/>
  <c r="AX102" i="13"/>
  <c r="BB42" i="13"/>
  <c r="BC42" i="13" s="1"/>
  <c r="BD43" i="13"/>
  <c r="BF43" i="13" s="1"/>
  <c r="BD45" i="13"/>
  <c r="BF45" i="13" s="1"/>
  <c r="BD47" i="13"/>
  <c r="BF47" i="13" s="1"/>
  <c r="BD49" i="13"/>
  <c r="BF49" i="13" s="1"/>
  <c r="BD51" i="13"/>
  <c r="BF51" i="13" s="1"/>
  <c r="BD53" i="13"/>
  <c r="BF53" i="13" s="1"/>
  <c r="BD55" i="13"/>
  <c r="BF55" i="13" s="1"/>
  <c r="BD57" i="13"/>
  <c r="BF57" i="13" s="1"/>
  <c r="BD59" i="13"/>
  <c r="BF59" i="13" s="1"/>
  <c r="BB74" i="13"/>
  <c r="BC74" i="13" s="1"/>
  <c r="AY74" i="13"/>
  <c r="AX74" i="13"/>
  <c r="BB82" i="13"/>
  <c r="BC82" i="13" s="1"/>
  <c r="AY82" i="13"/>
  <c r="AX82" i="13"/>
  <c r="BD62" i="13"/>
  <c r="BF62" i="13" s="1"/>
  <c r="BD66" i="13"/>
  <c r="BF66" i="13" s="1"/>
  <c r="BB76" i="13"/>
  <c r="BC76" i="13" s="1"/>
  <c r="AY76" i="13"/>
  <c r="AX76" i="13"/>
  <c r="BA80" i="13"/>
  <c r="AY86" i="13"/>
  <c r="BA86" i="13"/>
  <c r="BC86" i="13" s="1"/>
  <c r="AX86" i="13"/>
  <c r="AY88" i="13"/>
  <c r="BA88" i="13"/>
  <c r="BC88" i="13" s="1"/>
  <c r="AX88" i="13"/>
  <c r="BB94" i="13"/>
  <c r="BC94" i="13" s="1"/>
  <c r="AY94" i="13"/>
  <c r="AX94" i="13"/>
  <c r="BA96" i="13"/>
  <c r="BB98" i="13"/>
  <c r="AY98" i="13"/>
  <c r="BA98" i="13"/>
  <c r="AX98" i="13"/>
  <c r="BB106" i="13"/>
  <c r="AY106" i="13"/>
  <c r="BA106" i="13"/>
  <c r="AX106" i="13"/>
  <c r="BD64" i="13"/>
  <c r="BF64" i="13" s="1"/>
  <c r="BD42" i="13"/>
  <c r="BF42" i="13" s="1"/>
  <c r="BD44" i="13"/>
  <c r="BF44" i="13" s="1"/>
  <c r="BD46" i="13"/>
  <c r="BF46" i="13" s="1"/>
  <c r="BD48" i="13"/>
  <c r="BF48" i="13" s="1"/>
  <c r="BD50" i="13"/>
  <c r="BF50" i="13" s="1"/>
  <c r="BD52" i="13"/>
  <c r="BF52" i="13" s="1"/>
  <c r="BD54" i="13"/>
  <c r="BF54" i="13" s="1"/>
  <c r="BD56" i="13"/>
  <c r="BF56" i="13" s="1"/>
  <c r="BD58" i="13"/>
  <c r="BF58" i="13" s="1"/>
  <c r="BD60" i="13"/>
  <c r="BF60" i="13" s="1"/>
  <c r="BB70" i="13"/>
  <c r="AY70" i="13"/>
  <c r="BB71" i="13"/>
  <c r="AY71" i="13"/>
  <c r="BB72" i="13"/>
  <c r="AY72" i="13"/>
  <c r="BB78" i="13"/>
  <c r="BC78" i="13" s="1"/>
  <c r="AY78" i="13"/>
  <c r="AX78" i="13"/>
  <c r="AY73" i="13"/>
  <c r="AY75" i="13"/>
  <c r="AY77" i="13"/>
  <c r="AY79" i="13"/>
  <c r="AY81" i="13"/>
  <c r="BA87" i="13"/>
  <c r="BA89" i="13"/>
  <c r="AY93" i="13"/>
  <c r="BB99" i="13"/>
  <c r="BC99" i="13" s="1"/>
  <c r="AY99" i="13"/>
  <c r="AX101" i="13"/>
  <c r="BB103" i="13"/>
  <c r="BC103" i="13" s="1"/>
  <c r="AY103" i="13"/>
  <c r="AX105" i="13"/>
  <c r="BA73" i="13"/>
  <c r="BC73" i="13" s="1"/>
  <c r="BA75" i="13"/>
  <c r="BC75" i="13" s="1"/>
  <c r="BA77" i="13"/>
  <c r="BC77" i="13" s="1"/>
  <c r="BA79" i="13"/>
  <c r="BC79" i="13" s="1"/>
  <c r="BA81" i="13"/>
  <c r="BC81" i="13" s="1"/>
  <c r="BB87" i="13"/>
  <c r="BB89" i="13"/>
  <c r="BA93" i="13"/>
  <c r="BC93" i="13" s="1"/>
  <c r="BA95" i="13"/>
  <c r="BC95" i="13" s="1"/>
  <c r="BA97" i="13"/>
  <c r="BC97" i="13" s="1"/>
  <c r="BB100" i="13"/>
  <c r="BC100" i="13" s="1"/>
  <c r="AY100" i="13"/>
  <c r="BB104" i="13"/>
  <c r="BC104" i="13" s="1"/>
  <c r="AY104" i="13"/>
  <c r="BB101" i="13"/>
  <c r="BC101" i="13" s="1"/>
  <c r="AY101" i="13"/>
  <c r="BB105" i="13"/>
  <c r="BC105" i="13" s="1"/>
  <c r="AY105" i="13"/>
  <c r="AY107" i="13"/>
  <c r="AY108" i="13"/>
  <c r="AY109" i="13"/>
  <c r="AY110" i="13"/>
  <c r="AY111" i="13"/>
  <c r="AY112" i="13"/>
  <c r="AY113" i="13"/>
  <c r="AY114" i="13"/>
  <c r="AY115" i="13"/>
  <c r="AY116" i="13"/>
  <c r="AY117" i="13"/>
  <c r="BA107" i="13"/>
  <c r="BC107" i="13" s="1"/>
  <c r="BA108" i="13"/>
  <c r="BC108" i="13" s="1"/>
  <c r="BA109" i="13"/>
  <c r="BC109" i="13" s="1"/>
  <c r="BA110" i="13"/>
  <c r="BC110" i="13" s="1"/>
  <c r="BA111" i="13"/>
  <c r="BC111" i="13" s="1"/>
  <c r="BA112" i="13"/>
  <c r="BC112" i="13" s="1"/>
  <c r="BA113" i="13"/>
  <c r="BC113" i="13" s="1"/>
  <c r="BA114" i="13"/>
  <c r="BC114" i="13" s="1"/>
  <c r="BA115" i="13"/>
  <c r="BC115" i="13" s="1"/>
  <c r="BA116" i="13"/>
  <c r="BC116" i="13" s="1"/>
  <c r="BA117" i="13"/>
  <c r="BC117" i="13" s="1"/>
  <c r="BG93" i="13" l="1"/>
  <c r="BG74" i="13"/>
  <c r="BC96" i="13"/>
  <c r="BG96" i="13" s="1"/>
  <c r="BG60" i="13"/>
  <c r="BG52" i="13"/>
  <c r="C14" i="13" s="1"/>
  <c r="F14" i="22" s="1"/>
  <c r="BG44" i="13"/>
  <c r="BG56" i="13"/>
  <c r="BG48" i="13"/>
  <c r="BG78" i="13"/>
  <c r="BG79" i="13"/>
  <c r="BC71" i="13"/>
  <c r="BG71" i="13" s="1"/>
  <c r="BG54" i="13"/>
  <c r="C16" i="13" s="1"/>
  <c r="H14" i="22" s="1"/>
  <c r="BG97" i="13"/>
  <c r="D13" i="13" s="1"/>
  <c r="BC72" i="13"/>
  <c r="BG72" i="13" s="1"/>
  <c r="BC70" i="13"/>
  <c r="BG70" i="13" s="1"/>
  <c r="BG58" i="13"/>
  <c r="BG75" i="13"/>
  <c r="BG105" i="13"/>
  <c r="BG68" i="13"/>
  <c r="BG50" i="13"/>
  <c r="BG108" i="13"/>
  <c r="BG111" i="13"/>
  <c r="BG39" i="13"/>
  <c r="BG109" i="13"/>
  <c r="BG76" i="13"/>
  <c r="BG114" i="13"/>
  <c r="BG110" i="13"/>
  <c r="BG95" i="13"/>
  <c r="BG99" i="13"/>
  <c r="D15" i="13" s="1"/>
  <c r="BG115" i="13"/>
  <c r="BG101" i="13"/>
  <c r="BG35" i="13"/>
  <c r="C23" i="13" s="1"/>
  <c r="H17" i="22" s="1"/>
  <c r="BG113" i="13"/>
  <c r="BG67" i="13"/>
  <c r="BG116" i="13"/>
  <c r="BG77" i="13"/>
  <c r="BG65" i="13"/>
  <c r="BG112" i="13"/>
  <c r="BG81" i="13"/>
  <c r="BG73" i="13"/>
  <c r="BG36" i="13"/>
  <c r="BG62" i="13"/>
  <c r="BG34" i="13"/>
  <c r="C21" i="13" s="1"/>
  <c r="F17" i="22" s="1"/>
  <c r="BG107" i="13"/>
  <c r="BG86" i="13"/>
  <c r="BG51" i="13"/>
  <c r="E14" i="22" s="1"/>
  <c r="BG61" i="13"/>
  <c r="BG37" i="13"/>
  <c r="BG117" i="13"/>
  <c r="BG100" i="13"/>
  <c r="BG103" i="13"/>
  <c r="BG82" i="13"/>
  <c r="BG46" i="13"/>
  <c r="BC80" i="13"/>
  <c r="BG80" i="13" s="1"/>
  <c r="BG33" i="13"/>
  <c r="C20" i="13" s="1"/>
  <c r="E17" i="22" s="1"/>
  <c r="BG40" i="13"/>
  <c r="BG45" i="13"/>
  <c r="BG88" i="13"/>
  <c r="BG57" i="13"/>
  <c r="BG49" i="13"/>
  <c r="BG42" i="13"/>
  <c r="BG41" i="13"/>
  <c r="C22" i="13" s="1"/>
  <c r="G17" i="22" s="1"/>
  <c r="BG38" i="13"/>
  <c r="BG64" i="13"/>
  <c r="BG94" i="13"/>
  <c r="BG55" i="13"/>
  <c r="BG47" i="13"/>
  <c r="BG104" i="13"/>
  <c r="BC89" i="13"/>
  <c r="BG89" i="13" s="1"/>
  <c r="BG66" i="13"/>
  <c r="BG53" i="13"/>
  <c r="C15" i="13" s="1"/>
  <c r="G14" i="22" s="1"/>
  <c r="BG59" i="13"/>
  <c r="BG43" i="13"/>
  <c r="BG69" i="13"/>
  <c r="BG63" i="13"/>
  <c r="BC87" i="13"/>
  <c r="BG87" i="13" s="1"/>
  <c r="BC106" i="13"/>
  <c r="BG106" i="13" s="1"/>
  <c r="BC98" i="13"/>
  <c r="BG98" i="13" s="1"/>
  <c r="D14" i="13" s="1"/>
  <c r="BC102" i="13"/>
  <c r="BG102" i="13" s="1"/>
</calcChain>
</file>

<file path=xl/sharedStrings.xml><?xml version="1.0" encoding="utf-8"?>
<sst xmlns="http://schemas.openxmlformats.org/spreadsheetml/2006/main" count="12241" uniqueCount="1779">
  <si>
    <t>Notes</t>
  </si>
  <si>
    <t>Model Number</t>
  </si>
  <si>
    <t>Manufacturer</t>
  </si>
  <si>
    <t>Description</t>
  </si>
  <si>
    <t>Status</t>
  </si>
  <si>
    <t>N/A</t>
  </si>
  <si>
    <t>Row Labels</t>
  </si>
  <si>
    <t>Grand Total</t>
  </si>
  <si>
    <t>SEER</t>
  </si>
  <si>
    <t>DEER</t>
  </si>
  <si>
    <t>http://www.deeresources.com/index.php/deer-versions/deer-2016/deer2016-technology-costs#DXHVAC</t>
  </si>
  <si>
    <t>Ex Ante Source Tables Export</t>
  </si>
  <si>
    <t>Measure Table (exante.Measure)</t>
  </si>
  <si>
    <t>This file created on 8/11/2015 11:50:01 AM while connected to localhost as sptviewer.</t>
  </si>
  <si>
    <t>Program/Database Description: READI v.2.2.1 (Current DEER and Non-DEER Ex Ante data.  Includes data for review)</t>
  </si>
  <si>
    <t>Determination of Incremental Measure Cost</t>
  </si>
  <si>
    <t>size</t>
  </si>
  <si>
    <t>Meas Tech</t>
  </si>
  <si>
    <t>Std Tech</t>
  </si>
  <si>
    <t>Index</t>
  </si>
  <si>
    <t>MeasureID</t>
  </si>
  <si>
    <t>Version</t>
  </si>
  <si>
    <t>VersionSource</t>
  </si>
  <si>
    <t>LastMod</t>
  </si>
  <si>
    <t>EnergyImpactID</t>
  </si>
  <si>
    <t>MeasImpactType</t>
  </si>
  <si>
    <t>EnImpCalcType</t>
  </si>
  <si>
    <t>ImpScaleBasis</t>
  </si>
  <si>
    <t>StdScaleVal</t>
  </si>
  <si>
    <t>PreScaleVal</t>
  </si>
  <si>
    <t>ImpWeighting</t>
  </si>
  <si>
    <t>WeightGroupID</t>
  </si>
  <si>
    <t>ApplyIE</t>
  </si>
  <si>
    <t>IETableName</t>
  </si>
  <si>
    <t>TechBased</t>
  </si>
  <si>
    <t>Sector</t>
  </si>
  <si>
    <t>PA</t>
  </si>
  <si>
    <t>UseCategory</t>
  </si>
  <si>
    <t>UseSubCategory</t>
  </si>
  <si>
    <t>TechGroup</t>
  </si>
  <si>
    <t>TechType</t>
  </si>
  <si>
    <t>MeasCostID</t>
  </si>
  <si>
    <t>StdCostID</t>
  </si>
  <si>
    <t>EUL_ID</t>
  </si>
  <si>
    <t>PreDesc</t>
  </si>
  <si>
    <t>StdDesc</t>
  </si>
  <si>
    <t>MeasDesc</t>
  </si>
  <si>
    <t>PreTechID</t>
  </si>
  <si>
    <t>StdTechID</t>
  </si>
  <si>
    <t>MeasTechID</t>
  </si>
  <si>
    <t>Comment</t>
  </si>
  <si>
    <t>PreMultiTech</t>
  </si>
  <si>
    <t>StdMultiTech</t>
  </si>
  <si>
    <t>SourceDesc</t>
  </si>
  <si>
    <t>SupportedAppType</t>
  </si>
  <si>
    <t>RUL_ID</t>
  </si>
  <si>
    <t>LegacyID</t>
  </si>
  <si>
    <t>MeasQualifierGroup</t>
  </si>
  <si>
    <t>StartDate</t>
  </si>
  <si>
    <t>ExpiryDate</t>
  </si>
  <si>
    <t>ReviewStatus</t>
  </si>
  <si>
    <t>MeasID_SCE</t>
  </si>
  <si>
    <t>MeasID_PGE</t>
  </si>
  <si>
    <t>MeasID_SDG</t>
  </si>
  <si>
    <t>MeasID_SCG</t>
  </si>
  <si>
    <t>MeasType</t>
  </si>
  <si>
    <t>min</t>
  </si>
  <si>
    <t>max</t>
  </si>
  <si>
    <t>use</t>
  </si>
  <si>
    <t>const</t>
  </si>
  <si>
    <t>per unit</t>
  </si>
  <si>
    <t>$</t>
  </si>
  <si>
    <t>Incremental $/unit</t>
  </si>
  <si>
    <t>NE-HVAC-airAC-SpltPkg-65to109kBtuh-11p5eer</t>
  </si>
  <si>
    <t>EER-rated packaged Air Conditioner, Size Range: 65 - 110 kBTU/h, EER = 11.5 (1 spd IEER = 12.2, 2 spd IEER = 14.3), EIR = 0.26, Fan W/CFM = 0.4, two-speed fan, with Econo (Pre-existing vintages do not include Economizer)</t>
  </si>
  <si>
    <t>DEER2015</t>
  </si>
  <si>
    <t>D15 v1.0</t>
  </si>
  <si>
    <t>Standard</t>
  </si>
  <si>
    <t>None</t>
  </si>
  <si>
    <t>Com</t>
  </si>
  <si>
    <t>Any</t>
  </si>
  <si>
    <t>HVAC</t>
  </si>
  <si>
    <t>SpaceCool</t>
  </si>
  <si>
    <t>dxAC_equip</t>
  </si>
  <si>
    <t>pkgEER</t>
  </si>
  <si>
    <t>HVAC-airAC</t>
  </si>
  <si>
    <t>EER-Rated Pkg AC, 65-110 kBTU/h; 
Pre-2005: EER = 10.1 (1 spd IEER = 10.6, 2 spd IEER = 13.6), one-speed fan, no Econo;
2006 - 2009: EER = 10.1 (1 spd IEER = 10.6, 2 spd IEER = 13.6), one-speed fan, no Econo;
2010 - 2013: EER = 11 (1 spd IEER = 11.6, 2 spd IEER = 14.1), one-speed fan, no Econo;
2014 - 2015: EER = 11 (1 spd IEER = 11.6, 2 spd IEER = 14.1), two-speed fan, w/Econo</t>
  </si>
  <si>
    <t>EER-rated packaged Air Conditioner, Size Range: 65 - 110 kBTU/h, EER = 11 (1 spd IEER = 11.6, 2 spd IEER = 14.1), EIR = 0.273, Fan W/CFM = 0.4, two-speed fan, with Econo</t>
  </si>
  <si>
    <t>EER-rated packaged Air Conditioner, Size Range: 65 - 110 kBTU/h, EER = 11.5 (1 spd IEER = 12.2, 2 spd IEER = 14.3), EIR = 0.26, Fan W/CFM = 0.4, two-speed fan, with Econo</t>
  </si>
  <si>
    <t>dxAC-Com-Pkg-65to110kBTUh-EER11.0-2Spd</t>
  </si>
  <si>
    <t>dxAC-Com-Pkg-65to110kBTUh-EER11.5-2Spd</t>
  </si>
  <si>
    <t>Available</t>
  </si>
  <si>
    <t>ErRobNc</t>
  </si>
  <si>
    <t>NE-HVAC-airAC-SpltPkg-65to109kBtuh-12p0eer</t>
  </si>
  <si>
    <t>EER-rated packaged Air Conditioner, Size Range: 65 - 110 kBTU/h, EER = 12 (1 spd IEER = 12.8, 2 spd IEER = 14.6), EIR = 0.247, Fan W/CFM = 0.4, two-speed fan, with Econo (Pre-existing vintages do not include Economizer)</t>
  </si>
  <si>
    <t>EER-rated packaged Air Conditioner, Size Range: 65 - 110 kBTU/h, EER = 12 (1 spd IEER = 12.8, 2 spd IEER = 14.6), EIR = 0.247, Fan W/CFM = 0.4, two-speed fan, with Econo</t>
  </si>
  <si>
    <t>dxAC-Com-Pkg-65to110kBTUh-EER12.0-2Spd</t>
  </si>
  <si>
    <t>NE-HVAC-airAC-SpltPkg-65to109kBtuh-13p0eer</t>
  </si>
  <si>
    <t>EER-rated packaged Air Conditioner, Size Range: 65 - 110 kBTU/h, EER = 13 (1 spd IEER = 13.9, 2 spd IEER = 15.1), EIR = 0.226, Fan W/CFM = 0.4, two-speed fan, with Econo (Pre-existing vintages do not include Economizer)</t>
  </si>
  <si>
    <t>EER-rated packaged Air Conditioner, Size Range: 65 - 110 kBTU/h, EER = 13 (1 spd IEER = 13.9, 2 spd IEER = 15.1), EIR = 0.226, Fan W/CFM = 0.4, two-speed fan, with Econo</t>
  </si>
  <si>
    <t>dxAC-Com-Pkg-65to110kBTUh-EER13.0-2Spd</t>
  </si>
  <si>
    <t>NE-HVAC-airAC-SpltPkg-65to109kBtuh-11p5eer-wPreEcono</t>
  </si>
  <si>
    <t>EER-rated packaged Air Conditioner, Size Range: 65 - 110 kBTU/h, EER = 11.5 (1 spd IEER = 12.2, 2 spd IEER = 14.3), EIR = 0.26, Fan W/CFM = 0.4, two-speed fan, with Econo (Pre-existing vintages include Economizer)</t>
  </si>
  <si>
    <t>EER-Rated Pkg AC, 65-110 kBTU/h; 
Pre-2005: EER = 10.1 (1 spd IEER = 10.6, 2 spd IEER = 13.6), one-speed fan, w/Econo;
2006 - 2009: EER = 10.1 (1 spd IEER = 10.6, 2 spd IEER = 13.6), one-speed fan, w/Econo;
2010 - 2013: EER = 11 (1 spd IEER = 11.6, 2 spd IEER = 14.1), one-speed fan, w/Econo;
2014 - 2015: EER = 11 (1 spd IEER = 11.6, 2 spd IEER = 14.1), two-speed fan, w/Econo</t>
  </si>
  <si>
    <t>NE-HVAC-airAC-SpltPkg-65to109kBtuh-12p0eer-wPreEcono</t>
  </si>
  <si>
    <t>EER-rated packaged Air Conditioner, Size Range: 65 - 110 kBTU/h, EER = 12 (1 spd IEER = 12.8, 2 spd IEER = 14.6), EIR = 0.247, Fan W/CFM = 0.4, two-speed fan, with Econo (Pre-existing vintages include Economizer)</t>
  </si>
  <si>
    <t>NE-HVAC-airAC-SpltPkg-65to109kBtuh-13p0eer-wPreEcono</t>
  </si>
  <si>
    <t>EER-rated packaged Air Conditioner, Size Range: 65 - 110 kBTU/h, EER = 13 (1 spd IEER = 13.9, 2 spd IEER = 15.1), EIR = 0.226, Fan W/CFM = 0.4, two-speed fan, with Econo (Pre-existing vintages include Economizer)</t>
  </si>
  <si>
    <t>NE-HVAC-airAC-SpltPkg-110to134kBtuh-11p5eer</t>
  </si>
  <si>
    <t>EER-rated packaged Air Conditioner, Size Range: 110 - 135 kBTU/h, EER = 11.5 (1 spd IEER = 12.2, 2 spd IEER = 14.3), EIR = 0.26, Fan W/CFM = 0.4, two-speed fan, with Econo</t>
  </si>
  <si>
    <t>EER-Rated Pkg AC, 110-135 kBTU/h; 
Pre-2005: EER = 10.1 (1 spd IEER = 10.6, 2 spd IEER = 13.6), one-speed fan, w/Econo;
2006 - 2009: EER = 10.1 (1 spd IEER = 10.6, 2 spd IEER = 13.6), one-speed fan, w/Econo;
2010 - 2013: EER = 11 (1 spd IEER = 11.6, 2 spd IEER = 14.1), one-speed fan, w/Econo;
2014 - 2015: EER = 11 (1 spd IEER = 11.6, 2 spd IEER = 14.1), two-speed fan, w/Econo</t>
  </si>
  <si>
    <t>EER-rated packaged Air Conditioner, Size Range: 110 - 135 kBTU/h, EER = 11 (1 spd IEER = 11.6, 2 spd IEER = 14.1), EIR = 0.273, Fan W/CFM = 0.4, two-speed fan, with Econo</t>
  </si>
  <si>
    <t>dxAC-Com-Pkg-110to135kBTUh-EER11.0-2Spd</t>
  </si>
  <si>
    <t>dxAC-Com-Pkg-110to135kBTUh-EER11.5-2Spd</t>
  </si>
  <si>
    <t>NE-HVAC-airAC-SpltPkg-110to134kBtuh-12p0eer</t>
  </si>
  <si>
    <t>EER-rated packaged Air Conditioner, Size Range: 110 - 135 kBTU/h, EER = 12 (1 spd IEER = 12.8, 2 spd IEER = 14.6), EIR = 0.247, Fan W/CFM = 0.4, two-speed fan, with Econo</t>
  </si>
  <si>
    <t>dxAC-Com-Pkg-110to135kBTUh-EER12.0-2Spd</t>
  </si>
  <si>
    <t>NE-HVAC-airAC-SpltPkg-110to134kBtuh-12p5eer</t>
  </si>
  <si>
    <t>EER-rated packaged Air Conditioner, Size Range: 110 - 135 kBTU/h, EER = 12.5 (1 spd IEER = 13.3, 2 spd IEER = 14.9), EIR = 0.236, Fan W/CFM = 0.4, two-speed fan, with Econo</t>
  </si>
  <si>
    <t>dxAC-Com-Pkg-110to135kBTUh-EER12.5-2Spd</t>
  </si>
  <si>
    <t>NE-HVAC-airAC-SpltPkg-135to239kBtuh-11p5eer</t>
  </si>
  <si>
    <t>EER-rated packaged Air Conditioner, Size Range: 135 - 240 kBTU/h, EER = 11.5 (1 spd IEER = 12.4, 2 spd IEER = 14.2), EIR = 0.255, Fan W/CFM = 0.41, two-speed fan, with Econo</t>
  </si>
  <si>
    <t>EER-Rated Pkg AC, 135-240 kBTU/h; 
Pre-2005: EER = 9.5 (1 spd IEER = 9.6, 2 spd IEER = 11.6), one-speed fan, w/Econo;
2006 - 2009: EER = 9.5 (1 spd IEER = 9.6, 2 spd IEER = 11.6), one-speed fan, w/Econo;
2010 - 2013: EER = 10.8 (1 spd IEER = 11.4, 2 spd IEER = 13.3), one-speed fan, w/Econo;
2014 - 2015: EER = 10.8 (1 spd IEER = 11.4, 2 spd IEER = 13.3), two-speed fan, w/Econo</t>
  </si>
  <si>
    <t>EER-rated packaged Air Conditioner, Size Range: 135 - 240 kBTU/h, EER = 10.8 (1 spd IEER = 11.4, 2 spd IEER = 13.3), EIR = 0.274, Fan W/CFM = 0.41, two-speed fan, with Econo</t>
  </si>
  <si>
    <t>dxAC-Com-Pkg-135to240kBTUh-EER10.8-2Spd</t>
  </si>
  <si>
    <t>dxAC-Com-Pkg-135to240kBTUh-EER11.5-2Spd</t>
  </si>
  <si>
    <t>NE-HVAC-airAC-SpltPkg-135to239kBtuh-12p0eer</t>
  </si>
  <si>
    <t>EER-rated packaged Air Conditioner, Size Range: 135 - 240 kBTU/h, EER = 12 (1 spd IEER = 13.1, 2 spd IEER = 14.8), EIR = 0.243, Fan W/CFM = 0.41, two-speed fan, with Econo</t>
  </si>
  <si>
    <t>dxAC-Com-Pkg-135to240kBTUh-EER12.0-2Spd</t>
  </si>
  <si>
    <t>NE-HVAC-airAC-SpltPkg-135to239kBtuh-12p5eer</t>
  </si>
  <si>
    <t>EER-rated packaged Air Conditioner, Size Range: 135 - 240 kBTU/h, EER = 12.5 (1 spd IEER = 13.8, 2 spd IEER = 15.5), EIR = 0.231, Fan W/CFM = 0.41, two-speed fan, with Econo</t>
  </si>
  <si>
    <t>dxAC-Com-Pkg-135to240kBTUh-EER12.5-2Spd</t>
  </si>
  <si>
    <t>NE-HVAC-airAC-SpltPkg-240to759kBtuh-10p8eer</t>
  </si>
  <si>
    <t>EER-rated packaged Air Conditioner, Size Range: 240 - 760 kBTU/h, EER = 10.8 (1 spd IEER = 11.6, 2 spd IEER = 12.8), EIR = 0.255, Fan W/CFM = 0.61, two-speed fan, with Econo</t>
  </si>
  <si>
    <t>EER-Rated Pkg AC, 240-760 kBTU/h; 
Pre-2005: EER = 9.3 (1 spd IEER = 9.8, 2 spd IEER = 11.1), one-speed fan, w/Econo;
2006 - 2009: EER = 9.3 (1 spd IEER = 9.8, 2 spd IEER = 11.1), one-speed fan, w/Econo;
2010 - 2013: EER = 9.8 (1 spd IEER = 10.4, 2 spd IEER = 11.7), one-speed fan, w/Econo;
2014 - 2015: EER = 9.8 (1 spd IEER = 10.4, 2 spd IEER = 11.7), two-speed fan, w/Econo</t>
  </si>
  <si>
    <t>EER-rated packaged Air Conditioner, Size Range: 240 - 760 kBTU/h, EER = 9.8 (1 spd IEER = 10.4, 2 spd IEER = 11.7), EIR = 0.286, Fan W/CFM = 0.61, two-speed fan, with Econo</t>
  </si>
  <si>
    <t>dxAC-Com-Pkg-240to760kBTUh-EER9.8-2Spd</t>
  </si>
  <si>
    <t>dxAC-Com-Pkg-240to760kBTUh-EER10.8-2Spd</t>
  </si>
  <si>
    <t>Std and Meas Technologies vary by system configuration</t>
  </si>
  <si>
    <t>NE-HVAC-airAC-SpltPkg-240to759kBtuh-11p5eer</t>
  </si>
  <si>
    <t>EER-rated packaged Air Conditioner, Size Range: 240 - 760 kBTU/h, EER = 11.5 (1 spd IEER = 12.4, 2 spd IEER = 13.6), EIR = 0.236, Fan W/CFM = 0.61, two-speed fan, with Econo</t>
  </si>
  <si>
    <t>dxAC-Com-Pkg-240to760kBTUh-EER11.5-2Spd</t>
  </si>
  <si>
    <t>NE-HVAC-airAC-SpltPkg-240to759kBtuh-12p5eer</t>
  </si>
  <si>
    <t>EER-rated packaged Air Conditioner, Size Range: 240 - 760 kBTU/h, EER = 12.5 (1 spd IEER = 13.6, 2 spd IEER = 14.8), EIR = 0.213, Fan W/CFM = 0.61, two-speed fan, with Econo</t>
  </si>
  <si>
    <t>dxAC-Com-Pkg-240to760kBTUh-EER12.5-2Spd</t>
  </si>
  <si>
    <t>NE-HVAC-airAC-SpltPkg-gte760kBtuh-10p2eer</t>
  </si>
  <si>
    <t>EER-rated packaged Air Conditioner, Size Range: 760 -  kBTU/h, EER = 10.2 (1 spd IEER = 10.9, 2 spd IEER = 12.1), EIR = 0.273, Fan W/CFM = 0.61, two-speed fan, with Econo</t>
  </si>
  <si>
    <t>EER-Rated Pkg AC, 760+ kBTU/h; 
Pre-2005: EER = 9 (1 spd IEER = 9.4, 2 spd IEER = 10.7), one-speed fan, w/Econo;
2006 - 2009: EER = 9 (1 spd IEER = 9.4, 2 spd IEER = 10.7), one-speed fan, w/Econo;
2010 - 2013: EER = 9.5 (1 spd IEER = 10, 2 spd IEER = 11.3), one-speed fan, w/Econo;
2014 - 2015: EER = 9.5 (1 spd IEER = 10, 2 spd IEER = 11.3), two-speed fan, w/Econo</t>
  </si>
  <si>
    <t>EER-rated packaged Air Conditioner, Size Range: 760 -  kBTU/h, EER = 9.5 (1 spd IEER = 10, 2 spd IEER = 11.3), EIR = 0.297, Fan W/CFM = 0.61, two-speed fan, with Econo</t>
  </si>
  <si>
    <t>dxAC-Com-Pkg-gte760kBTUh-EER9.5-2Spd</t>
  </si>
  <si>
    <t>dxAC-Com-Pkg-gte760kBTUh-EER10.2-2Spd</t>
  </si>
  <si>
    <t>NE-HVAC-airAC-SpltPkg-gte760kBtuh-11p0eer</t>
  </si>
  <si>
    <t>EER-rated packaged Air Conditioner, Size Range: 760 -  kBTU/h, EER = 11 (1 spd IEER = 11.8, 2 spd IEER = 13.1), EIR = 0.249, Fan W/CFM = 0.61, two-speed fan, with Econo</t>
  </si>
  <si>
    <t>dxAC-Com-Pkg-gte760kBTUh-EER11.0-2Spd</t>
  </si>
  <si>
    <t>NE-HVAC-airAC-SpltPkg-gte760kBtuh-12p0eer</t>
  </si>
  <si>
    <t>EER-rated packaged Air Conditioner, Size Range: 760 -  kBTU/h, EER = 12 (1 spd IEER = 13, 2 spd IEER = 14.2), EIR = 0.224, Fan W/CFM = 0.61, two-speed fan, with Econo</t>
  </si>
  <si>
    <t>dxAC-Com-Pkg-gte760kBTUh-EER12.0-2Spd</t>
  </si>
  <si>
    <t>NE-HVAC-airAC-Pkg-lt55kBtuh-15p0seer</t>
  </si>
  <si>
    <t>Commercial SEER-rated Packaged Air Conditioners, Size Range: 18 - 55 kBTU/h, SEER = 15 (EER = 12.9), EIR = 0.234, Fan W/CFM = 0.25, one-speed fan, without Econo</t>
  </si>
  <si>
    <t>pkgSEER</t>
  </si>
  <si>
    <t>Com SEER-Rated Pkg AC, 18-65 kBTU/h; 
pre-2001: SEER = 9.7 (EER = 9.21), one-speed fan, no Econo;
post-2001: SEER = 13 (EER = 11.06), one-speed fan, no Econo;
2014: SEER = 14 (EER = 12.04), one-speed fan, no Econo</t>
  </si>
  <si>
    <t>Commercial SEER-rated Packaged Air Conditioners, Size Range: 18 - 55 kBTU/h, SEER = 14 (EER = 12), EIR = 0.246, Fan W/CFM = 0.29, one-speed fan, without Econo</t>
  </si>
  <si>
    <t>dxAC-Com-Pkg-lt55kBTUh-SEER-14.0</t>
  </si>
  <si>
    <t>dxAC-Com-Pkg-lt55kBTUh-SEER-15.0</t>
  </si>
  <si>
    <t>NE-HVAC-airAC-Pkg-lt55kBtuh-16p0seer</t>
  </si>
  <si>
    <t>Commercial SEER-rated Packaged Air Conditioners, Size Range: 18 - 55 kBTU/h, SEER = 16 (EER = 12.5), EIR = 0.238, Fan W/CFM = 0.27, two-speed fan, without Econo</t>
  </si>
  <si>
    <t>dxAC-Com-Pkg-lt55kBTUh-SEER-16.0</t>
  </si>
  <si>
    <t>NE-HVAC-airAC-Pkg-lt55kBtuh-17p0seer</t>
  </si>
  <si>
    <t>Commercial SEER-rated Packaged Air Conditioners, Size Range: 18 - 55 kBTU/h, SEER = 17 (EER = 13.3), EIR = 0.223, Fan W/CFM = 0.27, two-speed fan, without Econo</t>
  </si>
  <si>
    <t>dxAC-Com-Pkg-lt55kBTUh-SEER-17.0</t>
  </si>
  <si>
    <t>NE-HVAC-airAC-Pkg-lt55kBtuh-18p0seer</t>
  </si>
  <si>
    <t>Commercial SEER-rated Packaged Air Conditioners, Size Range: 18 - 55 kBTU/h, SEER = 18 (EER = 14), EIR = 0.209, Fan W/CFM = 0.27, two-speed fan, without Econo</t>
  </si>
  <si>
    <t>dxAC-Com-Pkg-lt55kBTUh-SEER-18.0</t>
  </si>
  <si>
    <t>NE-HVAC-airAC-Pkg-55to65kBtuh-15p0seer</t>
  </si>
  <si>
    <t>Commercial SEER-rated Packaged Air Conditioners, Size Range: 55 - 65 kBTU/h, SEER = 15 (EER = 12.6), EIR = 0.236, Fan W/CFM = 0.25, two-speed fan, with Econo (Pre-existing vintages do not include Economizer)</t>
  </si>
  <si>
    <t>Com SEER-Rated Pkg AC, 18-65 kBTU/h; 
pre-2001: SEER = 9.7 (EER = 9.21), one-speed fan, no Econo;
post-2001: SEER = 13 (EER = 11.06), one-speed fan, no Econo;
2014: SEER = 14 (EER = 11.75), two-speed fan, w/Econo</t>
  </si>
  <si>
    <t>Commercial SEER-rated Packaged Air Conditioners, Size Range: 55 - 65 kBTU/h, SEER = 14 (EER = 11.7), EIR = 0.249, Fan W/CFM = 0.29, two-speed fan, with Econo</t>
  </si>
  <si>
    <t>Commercial SEER-rated Packaged Air Conditioners, Size Range: 55 - 65 kBTU/h, SEER = 15 (EER = 12.6), EIR = 0.236, Fan W/CFM = 0.25, two-speed fan, with Econo</t>
  </si>
  <si>
    <t>dxAC-Com-Pkg-55to65kBTUh-SEER-14.0</t>
  </si>
  <si>
    <t>dxAC-Com-Pkg-55to65kBTUh-SEER-15.0</t>
  </si>
  <si>
    <t>NE-HVAC-airAC-Pkg-55to65kBtuh-16p0seer</t>
  </si>
  <si>
    <t>Commercial SEER-rated Packaged Air Conditioners, Size Range: 55 - 65 kBTU/h, SEER = 16 (EER = 12.5), EIR = 0.238, Fan W/CFM = 0.27, two-speed fan, with Econo (Pre-existing vintages do not include Economizer)</t>
  </si>
  <si>
    <t>Commercial SEER-rated Packaged Air Conditioners, Size Range: 55 - 65 kBTU/h, SEER = 16 (EER = 12.5), EIR = 0.238, Fan W/CFM = 0.27, two-speed fan, with Econo</t>
  </si>
  <si>
    <t>dxAC-Com-Pkg-55to65kBTUh-SEER-16.0</t>
  </si>
  <si>
    <t>NE-HVAC-airAC-Pkg-55to65kBtuh-17p0seer</t>
  </si>
  <si>
    <t>Commercial SEER-rated Packaged Air Conditioners, Size Range: 55 - 65 kBTU/h, SEER = 17 (EER = 13.3), EIR = 0.223, Fan W/CFM = 0.27, two-speed fan, with Econo (Pre-existing vintages do not include Economizer)</t>
  </si>
  <si>
    <t>Commercial SEER-rated Packaged Air Conditioners, Size Range: 55 - 65 kBTU/h, SEER = 17 (EER = 13.3), EIR = 0.223, Fan W/CFM = 0.27, two-speed fan, with Econo</t>
  </si>
  <si>
    <t>dxAC-Com-Pkg-55to65kBTUh-SEER-17.0</t>
  </si>
  <si>
    <t>NE-HVAC-airAC-Pkg-55to65kBtuh-18p0seer</t>
  </si>
  <si>
    <t>Commercial SEER-rated Packaged Air Conditioners, Size Range: 55 - 65 kBTU/h, SEER = 18 (EER = 14), EIR = 0.209, Fan W/CFM = 0.27, two-speed fan, with Econo (Pre-existing vintages do not include Economizer)</t>
  </si>
  <si>
    <t>Commercial SEER-rated Packaged Air Conditioners, Size Range: 55 - 65 kBTU/h, SEER = 18 (EER = 14), EIR = 0.209, Fan W/CFM = 0.27, two-speed fan, with Econo</t>
  </si>
  <si>
    <t>dxAC-Com-Pkg-55to65kBTUh-SEER-18.0</t>
  </si>
  <si>
    <t>NE-HVAC-airAC-Pkg-55to65kBtuh-15p0seer-wPreEcono</t>
  </si>
  <si>
    <t>Commercial SEER-rated Packaged Air Conditioners, Size Range: 55 - 65 kBTU/h, SEER = 15 (EER = 12.6), EIR = 0.236, Fan W/CFM = 0.25, two-speed fan, with Econo (Pre-existing vintages include Economizer)</t>
  </si>
  <si>
    <t>Com SEER-Rated Pkg AC, 18-65 kBTU/h; 
pre-2001: SEER = 9.7 (EER = 9.21), one-speed fan, w/Econo;
post-2001: SEER = 13 (EER = 11.06), one-speed fan, w/Econo;
2014: SEER = 14 (EER = 11.75), two-speed fan, w/Econo</t>
  </si>
  <si>
    <t>NE-HVAC-airAC-Pkg-55to65kBtuh-16p0seer-wPreEcono</t>
  </si>
  <si>
    <t>Commercial SEER-rated Packaged Air Conditioners, Size Range: 55 - 65 kBTU/h, SEER = 16 (EER = 12.5), EIR = 0.238, Fan W/CFM = 0.27, two-speed fan, with Econo (Pre-existing vintages include Economizer)</t>
  </si>
  <si>
    <t>NE-HVAC-airAC-Pkg-55to65kBtuh-17p0seer-wPreEcono</t>
  </si>
  <si>
    <t>Commercial SEER-rated Packaged Air Conditioners, Size Range: 55 - 65 kBTU/h, SEER = 17 (EER = 13.3), EIR = 0.223, Fan W/CFM = 0.27, two-speed fan, with Econo (Pre-existing vintages include Economizer)</t>
  </si>
  <si>
    <t>NE-HVAC-airAC-Pkg-55to65kBtuh-18p0seer-wPreEcono</t>
  </si>
  <si>
    <t>Commercial SEER-rated Packaged Air Conditioners, Size Range: 55 - 65 kBTU/h, SEER = 18 (EER = 14), EIR = 0.209, Fan W/CFM = 0.27, two-speed fan, with Econo (Pre-existing vintages include Economizer)</t>
  </si>
  <si>
    <t>NE-HVAC-airAC-Split-lt45kBtuh-15p0seer</t>
  </si>
  <si>
    <t>Commercial SEER-rated split Air Conditioners, Size Range: 18 - 45 kBTU/h, SEER = 15 (EER = 12.8), EIR = 0.232, Fan W/CFM = 0.25, one-speed fan, without Econo</t>
  </si>
  <si>
    <t>spltSEER</t>
  </si>
  <si>
    <t>Commercial SEER-rated split Air Conditioners, 18-65 kBTU/h; 
pre-2001: SEER = 10 (EER = 8.52), one-speed fan, no Econo;
post-2001: SEER = 13 (EER = 11.08), one-speed fan, no Econo;
2014: SEER = 14 (EER = 12.17), one-speed fan, no Econo</t>
  </si>
  <si>
    <t>Commercial SEER-rated split Air Conditioners, Size Range: 18 - 45 kBTU/h, SEER = 14 (EER = 12.2), EIR = 0.239, Fan W/CFM = 0.29, one-speed fan, without Econo</t>
  </si>
  <si>
    <t>dxAC-Com-Split-lt45kBTUh-SEER-14.0</t>
  </si>
  <si>
    <t>dxAC-Com-Split-lt45kBTUh-SEER-15.0</t>
  </si>
  <si>
    <t>NE-HVAC-airAC-Split-lt45kBtuh-16p0seer</t>
  </si>
  <si>
    <t>Commercial SEER-rated split Air Conditioners, Size Range: 18 - 45 kBTU/h, SEER = 16 (EER = 12.5), EIR = 0.238, Fan W/CFM = 0.27, two-speed fan, without Econo</t>
  </si>
  <si>
    <t>dxAC-Com-Split-lt45kBTUh-SEER-16.0</t>
  </si>
  <si>
    <t>NE-HVAC-airAC-Split-lt45kBtuh-17p0seer</t>
  </si>
  <si>
    <t>Commercial SEER-rated split Air Conditioners, Size Range: 18 - 45 kBTU/h, SEER = 17 (EER = 13.3), EIR = 0.223, Fan W/CFM = 0.27, two-speed fan, without Econo</t>
  </si>
  <si>
    <t>dxAC-Com-Split-lt45kBTUh-SEER-17.0</t>
  </si>
  <si>
    <t>NE-HVAC-airAC-Split-lt45kBtuh-18p0seer</t>
  </si>
  <si>
    <t>Commercial SEER-rated split Air Conditioners, Size Range: 18 - 45 kBTU/h, SEER = 18 (EER = 14), EIR = 0.209, Fan W/CFM = 0.27, two-speed fan, without Econo</t>
  </si>
  <si>
    <t>dxAC-Com-Split-lt45kBTUh-SEER-18.0</t>
  </si>
  <si>
    <t>NE-HVAC-airAC-Split-45to55kBtuh-15p0seer</t>
  </si>
  <si>
    <t>Commercial SEER-rated split Air Conditioners, Size Range: 45 - 55 kBTU/h, SEER = 15 (EER = 12.8), EIR = 0.232, Fan W/CFM = 0.25, one-speed fan, without Econo</t>
  </si>
  <si>
    <t>Commercial SEER-rated split Air Conditioners, 18-65 kBTU/h; 
pre-2001: SEER = 10 (EER = 8.52), one-speed fan, no Econo;
post-2001: SEER = 13 (EER = 11.08), one-speed fan, no Econo;
2014: SEER = 14 (EER = 11.82), one-speed fan, no Econo</t>
  </si>
  <si>
    <t>Commercial SEER-rated split Air Conditioners, Size Range: 45 - 55 kBTU/h, SEER = 14 (EER = 11.8), EIR = 0.247, Fan W/CFM = 0.29, one-speed fan, without Econo</t>
  </si>
  <si>
    <t>dxAC-Com-Split-45to55kBTUh-SEER-14.0</t>
  </si>
  <si>
    <t>dxAC-Com-Split-45to55kBTUh-SEER-15.0</t>
  </si>
  <si>
    <t>NE-HVAC-airAC-Split-45to55kBtuh-16p0seer</t>
  </si>
  <si>
    <t>Commercial SEER-rated split Air Conditioners, Size Range: 45 - 55 kBTU/h, SEER = 16 (EER = 12.5), EIR = 0.238, Fan W/CFM = 0.27, two-speed fan, without Econo</t>
  </si>
  <si>
    <t>dxAC-Com-Split-45to55kBTUh-SEER-16.0</t>
  </si>
  <si>
    <t>NE-HVAC-airAC-Split-45to55kBtuh-17p0seer</t>
  </si>
  <si>
    <t>Commercial SEER-rated split Air Conditioners, Size Range: 45 - 55 kBTU/h, SEER = 17 (EER = 13.3), EIR = 0.223, Fan W/CFM = 0.27, two-speed fan, without Econo</t>
  </si>
  <si>
    <t>dxAC-Com-Split-45to55kBTUh-SEER-17.0</t>
  </si>
  <si>
    <t>NE-HVAC-airAC-Split-45to55kBtuh-18p0seer</t>
  </si>
  <si>
    <t>Commercial SEER-rated split Air Conditioners, Size Range: 45 - 55 kBTU/h, SEER = 18 (EER = 14), EIR = 0.209, Fan W/CFM = 0.27, two-speed fan, without Econo</t>
  </si>
  <si>
    <t>dxAC-Com-Split-45to55kBTUh-SEER-18.0</t>
  </si>
  <si>
    <t>NE-HVAC-airAC-Split-55to65kBtuh-15p0seer</t>
  </si>
  <si>
    <t>Commercial SEER-rated split Air Conditioners, Size Range: 55 - 65 kBTU/h, SEER = 15 (EER = 12.6), EIR = 0.236, Fan W/CFM = 0.25, two-speed fan, with Econo (Pre-existing vintages do not include Economizer)</t>
  </si>
  <si>
    <t>Commercial SEER-rated split Air Conditioners, 18-65 kBTU/h; 
pre-2001: SEER = 10 (EER = 8.52), one-speed fan, no Econo;
post-2001: SEER = 13 (EER = 11.08), one-speed fan, no Econo;
2014: SEER = 14 (EER = 11.75), two-speed fan, w/Econo</t>
  </si>
  <si>
    <t>Commercial SEER-rated split Air Conditioners, Size Range: 55 - 65 kBTU/h, SEER = 14 (EER = 11.7), EIR = 0.249, Fan W/CFM = 0.29, two-speed fan, with Econo</t>
  </si>
  <si>
    <t>Commercial SEER-rated split Air Conditioners, Size Range: 55 - 65 kBTU/h, SEER = 15 (EER = 12.6), EIR = 0.236, Fan W/CFM = 0.25, two-speed fan, with Econo</t>
  </si>
  <si>
    <t>dxAC-Com-Split-55to65kBTUh-SEER-14.0</t>
  </si>
  <si>
    <t>dxAC-Com-Split-55to65kBTUh-SEER-15.0</t>
  </si>
  <si>
    <t>NE-HVAC-airAC-Split-55to65kBtuh-16p0seer</t>
  </si>
  <si>
    <t>Commercial SEER-rated split Air Conditioners, Size Range: 55 - 65 kBTU/h, SEER = 16 (EER = 12.5), EIR = 0.238, Fan W/CFM = 0.27, two-speed fan, with Econo (Pre-existing vintages do not include Economizer)</t>
  </si>
  <si>
    <t>Commercial SEER-rated split Air Conditioners, Size Range: 55 - 65 kBTU/h, SEER = 16 (EER = 12.5), EIR = 0.238, Fan W/CFM = 0.27, two-speed fan, with Econo</t>
  </si>
  <si>
    <t>dxAC-Com-Split-55to65kBTUh-SEER-16.0</t>
  </si>
  <si>
    <t>NE-HVAC-airAC-Split-55to65kBtuh-17p0seer</t>
  </si>
  <si>
    <t>Commercial SEER-rated split Air Conditioners, Size Range: 55 - 65 kBTU/h, SEER = 17 (EER = 13.3), EIR = 0.223, Fan W/CFM = 0.27, two-speed fan, with Econo (Pre-existing vintages do not include Economizer)</t>
  </si>
  <si>
    <t>Commercial SEER-rated split Air Conditioners, Size Range: 55 - 65 kBTU/h, SEER = 17 (EER = 13.3), EIR = 0.223, Fan W/CFM = 0.27, two-speed fan, with Econo</t>
  </si>
  <si>
    <t>dxAC-Com-Split-55to65kBTUh-SEER-17.0</t>
  </si>
  <si>
    <t>NE-HVAC-airAC-Split-55to65kBtuh-18p0seer</t>
  </si>
  <si>
    <t>Commercial SEER-rated split Air Conditioners, Size Range: 55 - 65 kBTU/h, SEER = 18 (EER = 14), EIR = 0.209, Fan W/CFM = 0.27, two-speed fan, with Econo (Pre-existing vintages do not include Economizer)</t>
  </si>
  <si>
    <t>Commercial SEER-rated split Air Conditioners, Size Range: 55 - 65 kBTU/h, SEER = 18 (EER = 14), EIR = 0.209, Fan W/CFM = 0.27, two-speed fan, with Econo</t>
  </si>
  <si>
    <t>dxAC-Com-Split-55to65kBTUh-SEER-18.0</t>
  </si>
  <si>
    <t>NE-HVAC-airAC-Split-55to65kBtuh-15p0seer-wPreEcono</t>
  </si>
  <si>
    <t>Commercial SEER-rated split Air Conditioners, Size Range: 55 - 65 kBTU/h, SEER = 15 (EER = 12.6), EIR = 0.236, Fan W/CFM = 0.25, two-speed fan, with Econo (Pre-existing vintages include Economizer)</t>
  </si>
  <si>
    <t>Commercial SEER-rated split Air Conditioners, 18-65 kBTU/h; 
pre-2001: SEER = 10 (EER = 8.52), one-speed fan, w/Econo;
post-2001: SEER = 13 (EER = 11.08), one-speed fan, w/Econo;
2014: SEER = 14 (EER = 11.75), two-speed fan, w/Econo</t>
  </si>
  <si>
    <t>NE-HVAC-airAC-Split-55to65kBtuh-16p0seer-wPreEcono</t>
  </si>
  <si>
    <t>Commercial SEER-rated split Air Conditioners, Size Range: 55 - 65 kBTU/h, SEER = 16 (EER = 12.5), EIR = 0.238, Fan W/CFM = 0.27, two-speed fan, with Econo (Pre-existing vintages include Economizer)</t>
  </si>
  <si>
    <t>NE-HVAC-airAC-Split-55to65kBtuh-17p0seer-wPreEcono</t>
  </si>
  <si>
    <t>Commercial SEER-rated split Air Conditioners, Size Range: 55 - 65 kBTU/h, SEER = 17 (EER = 13.3), EIR = 0.223, Fan W/CFM = 0.27, two-speed fan, with Econo (Pre-existing vintages include Economizer)</t>
  </si>
  <si>
    <t>NE-HVAC-airAC-Split-55to65kBtuh-18p0seer-wPreEcono</t>
  </si>
  <si>
    <t>Commercial SEER-rated split Air Conditioners, Size Range: 55 - 65 kBTU/h, SEER = 18 (EER = 14), EIR = 0.209, Fan W/CFM = 0.27, two-speed fan, with Econo (Pre-existing vintages include Economizer)</t>
  </si>
  <si>
    <t>RE-HV-ResAC-lt45kBtuh-15S</t>
  </si>
  <si>
    <t>Residential SEER-rated split Air Conditioners, Size Range: 18 - 65 kBTU/h, SEER = 15 (EER = 12.8), EIR = 0.232, Fan W/CFM = 0.25, one-speed fan</t>
  </si>
  <si>
    <t>Res</t>
  </si>
  <si>
    <t>HV-ResAC</t>
  </si>
  <si>
    <t>Residential SEER-rated split Air Conditioners, 18-65 kBTU/h; 
pre-2001: SEER = 10 (EER = 8.52), one-speed fan;
post-2001: SEER = 13 (EER = 11.08), one-speed fan;
2014: SEER = 14 (EER = 12.17), one-speed fan</t>
  </si>
  <si>
    <t>Residential SEER-rated split Air Conditioners, Size Range: 18 - 45 kBTU/h, SEER = 14 (EER = 12.2), EIR = 0.239, Fan W/CFM = 0.29, one-speed fan</t>
  </si>
  <si>
    <t>dxAC-Res-Split-lt45kBTUh-SEER-14.0</t>
  </si>
  <si>
    <t>dxAC-Res-Split-SEER-15.0</t>
  </si>
  <si>
    <t>RE-HV-ResAC-lt45kBtuh-16S</t>
  </si>
  <si>
    <t>Residential SEER-rated split Air Conditioners, Size Range: 18 - 65 kBTU/h, SEER = 16 (EER = 12.5), EIR = 0.238, Fan W/CFM = 0.27, two-speed fan</t>
  </si>
  <si>
    <t>dxAC-Res-Split-SEER-16.0</t>
  </si>
  <si>
    <t>RE-HV-ResAC-lt45kBtuh-17S</t>
  </si>
  <si>
    <t>Residential SEER-rated split Air Conditioners, Size Range: 18 - 65 kBTU/h, SEER = 17 (EER = 13.3), EIR = 0.223, Fan W/CFM = 0.27, two-speed fan</t>
  </si>
  <si>
    <t>dxAC-Res-Split-SEER-17.0</t>
  </si>
  <si>
    <t>RE-HV-ResAC-lt45kBtuh-18S</t>
  </si>
  <si>
    <t>Residential SEER-rated split Air Conditioners, Size Range: 18 - 65 kBTU/h, SEER = 18 (EER = 14), EIR = 0.209, Fan W/CFM = 0.27, two-speed fan</t>
  </si>
  <si>
    <t>dxAC-Res-Split-SEER-18.0</t>
  </si>
  <si>
    <t>RE-HV-ResAC-lt45kBtuh-19S</t>
  </si>
  <si>
    <t>Residential SEER-rated split Air Conditioners, Size Range: 18 - 65 kBTU/h, SEER = 19 (EER = 14.8), EIR = 0.201, Fan W/CFM = 0.23, two-speed fan</t>
  </si>
  <si>
    <t>dxAC-Res-Split-SEER-19.0</t>
  </si>
  <si>
    <t>RE-HV-ResAC-lt45kBtuh-20S</t>
  </si>
  <si>
    <t>Residential SEER-rated split Air Conditioners, Size Range: 18 - 65 kBTU/h, SEER = 20 (EER = 15.6), EIR = 0.19, Fan W/CFM = 0.23, two-speed fan</t>
  </si>
  <si>
    <t>dxAC-Res-Split-SEER-20.0</t>
  </si>
  <si>
    <t>RE-HV-ResAC-lt45kBtuh-21S</t>
  </si>
  <si>
    <t>Residential SEER-rated split Air Conditioners, Size Range: 18 - 65 kBTU/h, SEER = 21 (EER = 16.4), EIR = 0.18, Fan W/CFM = 0.23, two-speed fan</t>
  </si>
  <si>
    <t>dxAC-Res-Split-SEER-21.0</t>
  </si>
  <si>
    <t>RE-HV-ResAC-45to65kBtuh-15S</t>
  </si>
  <si>
    <t>Residential SEER-rated split Air Conditioners, 18-65 kBTU/h; 
pre-2001: SEER = 10 (EER = 8.52), one-speed fan;
post-2001: SEER = 13 (EER = 11.08), one-speed fan;
2014: SEER = 14 (EER = 11.82), one-speed fan</t>
  </si>
  <si>
    <t>Residential SEER-rated split Air Conditioners, Size Range: 45 - 65 kBTU/h, SEER = 14 (EER = 11.8), EIR = 0.247, Fan W/CFM = 0.29, one-speed fan</t>
  </si>
  <si>
    <t>dxAC-Res-Split-45to65kBTUh-SEER-14.0</t>
  </si>
  <si>
    <t>RE-HV-ResAC-45to65kBtuh-16S</t>
  </si>
  <si>
    <t>RE-HV-ResAC-45to65kBtuh-17S</t>
  </si>
  <si>
    <t>RE-HV-ResAC-45to65kBtuh-18S</t>
  </si>
  <si>
    <t>RE-HV-ResAC-45to65kBtuh-19S</t>
  </si>
  <si>
    <t>RE-HV-ResAC-45to65kBtuh-20S</t>
  </si>
  <si>
    <t>RE-HV-ResAC-45to65kBtuh-21S</t>
  </si>
  <si>
    <t>RE-HV-ResHP-15p0S-8p7H</t>
  </si>
  <si>
    <t>Residential SEER-rated split Heat Pumps, SEER = 15 (EER = 12.8), HSPF = 8.7 (COP = 3.68), EIR = 0.232, Fan W/CFM = 0.25, one-speed fan</t>
  </si>
  <si>
    <t>HeatCool</t>
  </si>
  <si>
    <t>dxHP_equip</t>
  </si>
  <si>
    <t>HVAC-airHP</t>
  </si>
  <si>
    <t>Res SEER-Rated Splt HP, 7.1-3.01 kBTU/h; 
pre-2001: SEER = 10 (HSPF = 7.1), one-speed fan;
post-2001: SEER = 13 (HSPF = 8.2), one-speed fan;
2014: SEER = 14 (HSPF = 8.2), one-speed fan</t>
  </si>
  <si>
    <t>Residential SEER-rated split Heat Pumps, SEER = 14 (EER = 11.9), HSPF = 8.2 (COP = 3.48), EIR = 0.245, Fan W/CFM = 0.29, one-speed fan</t>
  </si>
  <si>
    <t>dxHP-Res-Split-SEER-14.0</t>
  </si>
  <si>
    <t>dxHP-Res-Split-SEER-15.0</t>
  </si>
  <si>
    <t>RE-HV-ResHP-16p0S-9p0H</t>
  </si>
  <si>
    <t>Residential SEER-rated split Heat Pumps, SEER = 16 (EER = 12.5), HSPF = 9 (COP = 3.57), EIR = 0.238, Fan W/CFM = 0.27, two-speed fan</t>
  </si>
  <si>
    <t>dxHP-Res-Split-SEER-16.0</t>
  </si>
  <si>
    <t>RE-HV-ResHP-17p0S-9p4H</t>
  </si>
  <si>
    <t>Residential SEER-rated split Heat Pumps, SEER = 17 (EER = 13.3), HSPF = 9.4 (COP = 3.74), EIR = 0.223, Fan W/CFM = 0.27, two-speed fan</t>
  </si>
  <si>
    <t>dxHP-Res-Split-SEER-17.0</t>
  </si>
  <si>
    <t>RE-HV-ResHP-18p0S-9p7H</t>
  </si>
  <si>
    <t>Residential SEER-rated split Heat Pumps, SEER = 18 (EER = 14), HSPF = 9.7 (COP = 3.86), EIR = 0.209, Fan W/CFM = 0.27, two-speed fan</t>
  </si>
  <si>
    <t>dxHP-Res-Split-SEER-18.0</t>
  </si>
  <si>
    <t>NE-HVAC-airHP-Pkg-lt55kBtuh-15p0seer-8p2hspf</t>
  </si>
  <si>
    <t>Commercial SEER-rated Packaged Heat Pumps, Size Range: 18 - 65 kBTU/h, SEER = 15 (HSPF = 8.2), EIR = 0.226, Fan W/CFM = 0.29, one-speed fan, without Econo</t>
  </si>
  <si>
    <t>Com SEER-Rated Pkg HP, 18-65 kBTU/h; 
pre-2001: SEER = 10 (HSPF = 7.1), one-speed fan, no Econo;
post-2001: SEER = 13 (HSPF = 8.2), one-speed fan, no Econo;
2014: SEER = 14 (HSPF = 8), one-speed fan, no Econo</t>
  </si>
  <si>
    <t>Commercial SEER-rated Packaged Heat Pumps, Size Range: 18 - 55 kBTU/h, SEER = 14 (HSPF = 8.0), EIR = 0.245, Fan W/CFM = 0.29, one-speed fan, without Econo</t>
  </si>
  <si>
    <t>dxHP-Com-Pkg-lt55kBTUh-SEER-14.0</t>
  </si>
  <si>
    <t>dxHP-Com-Pkg-lt55kBTUh-SEER-15.0</t>
  </si>
  <si>
    <t>NE-HVAC-airHP-Pkg-lt55kBtuh-16p0seer-8p5hspf</t>
  </si>
  <si>
    <t>Commercial SEER-rated Packaged Heat Pumps, Size Range: 18 - 65 kBTU/h, SEER = 16 (HSPF = 8.5), EIR = 0.238, Fan W/CFM = 0.27, two-speed fan, without Econo</t>
  </si>
  <si>
    <t>dxHP-Com-Pkg-lt55kBTUh-SEER-16.0</t>
  </si>
  <si>
    <t>NE-HVAC-airHP-Pkg-lt55kBtuh-17p0seer-9p0hspf</t>
  </si>
  <si>
    <t>Commercial SEER-rated Packaged Heat Pumps, Size Range: 18 - 65 kBTU/h, SEER = 17 (HSPF = 9.0), EIR = 0.223, Fan W/CFM = 0.27, two-speed fan, without Econo</t>
  </si>
  <si>
    <t>dxHP-Com-Pkg-lt55kBTUh-SEER-17.0</t>
  </si>
  <si>
    <t>NE-HVAC-airHP-Pkg-55to65kBtuh-15p0seer-8p2hspf</t>
  </si>
  <si>
    <t>Commercial SEER-rated Packaged Heat Pumps, Size Range: 55 - 65 kBTU/h, SEER = 15 (HSPF = 8.2), EIR = 0.256, Fan W/CFM = 0.25, two-speed fan, with Econo</t>
  </si>
  <si>
    <t>Com SEER-Rated Pkg HP, 18-65 kBTU/h; 
pre-2001: SEER = 10 (HSPF = 7.1), one-speed fan, no Econo;
post-2001: SEER = 13 (HSPF = 8.2), one-speed fan, no Econo;
2014: SEER = 14 (HSPF = 8), two-speed fan, w/Econo</t>
  </si>
  <si>
    <t>Commercial SEER-rated Packaged Heat Pumps, Size Range: 55 - 65 kBTU/h, SEER = 14 (HSPF = 8.0), EIR = 0.27, Fan W/CFM = 0.29, two-speed fan, with Econo</t>
  </si>
  <si>
    <t>dxHP-Com-Pkg-55to65kBTUh-SEER-14.0</t>
  </si>
  <si>
    <t>dxHP-Com-Pkg-55to65kBTUh-SEER-15.0</t>
  </si>
  <si>
    <t>NE-HVAC-airHP-Pkg-55to65kBtuh-16p0seer-8p5hspf</t>
  </si>
  <si>
    <t>Commercial SEER-rated Packaged Heat Pumps, Size Range: 55 - 65 kBTU/h, SEER = 16 (HSPF = 8.5), EIR = 0.238, Fan W/CFM = 0.27, two-speed fan, with Econo</t>
  </si>
  <si>
    <t>dxHP-Com-Pkg-55to65kBTUh-SEER-16.0</t>
  </si>
  <si>
    <t>NE-HVAC-airHP-Pkg-55to65kBtuh-17p0seer-9p0hspf</t>
  </si>
  <si>
    <t>Commercial SEER-rated Packaged Heat Pumps, Size Range: 55 - 65 kBTU/h, SEER = 17 (HSPF = 9.0), EIR = 0.223, Fan W/CFM = 0.27, two-speed fan, with Econo</t>
  </si>
  <si>
    <t>dxHP-Com-Pkg-55to65kBTUh-SEER-17.0</t>
  </si>
  <si>
    <t>NE-HVAC-airHP-Pkg-55to65kBtuh-15p0seer-8p2hspf-wPreEcono</t>
  </si>
  <si>
    <t>Com SEER-Rated Pkg HP, 18-65 kBTU/h; 
pre-2001: SEER = 10 (HSPF = 7.1), one-speed fan, w/Econo;
post-2001: SEER = 13 (HSPF = 8.2), one-speed fan, w/Econo;
2014: SEER = 14 (HSPF = 8), two-speed fan, w/Econo</t>
  </si>
  <si>
    <t>NE-HVAC-airHP-Pkg-55to65kBtuh-16p0seer-8p5hspf-wPreEcono</t>
  </si>
  <si>
    <t>NE-HVAC-airHP-Pkg-55to65kBtuh-17p0seer-9p0hspf-wPreEcono</t>
  </si>
  <si>
    <t>NE-HVAC-airHP-Split-lt55kBtuh-15p0seer-8p7hspf</t>
  </si>
  <si>
    <t>Commercial SEER-rated Split Heat Pumps, Size Range: 18 - 65 kBTU/h, SEER = 15 (HSPF = 8.7), EIR = 0.232, Fan W/CFM = 0.25, one-speed fan, without Econo</t>
  </si>
  <si>
    <t>Com SEER-Rated Split HP, 18-65 kBTU/h; 
pre-2001: SEER = 10 (HSPF = 7.1), one-speed fan, no Econo;
post-2001: SEER = 13 (HSPF = 8.2), one-speed fan, no Econo;
2014: SEER = 14 (HSPF = 8.2), one-speed fan, no Econo</t>
  </si>
  <si>
    <t>Commercial SEER-rated Split Heat Pumps, Size Range: 18 - 55 kBTU/h, SEER = 14 (HSPF = 8.2), EIR = 0.245, Fan W/CFM = 0.29, one-speed fan, without Econo</t>
  </si>
  <si>
    <t>dxHP-Com-Split-lt55kBTUh-SEER-14.0</t>
  </si>
  <si>
    <t>dxHP-Com-Split-lt55kBTUh-SEER-15.0</t>
  </si>
  <si>
    <t>NE-HVAC-airHP-Split-lt55kBtuh-16p0seer-9p0hspf</t>
  </si>
  <si>
    <t>Commercial SEER-rated Split Heat Pumps, Size Range: 18 - 65 kBTU/h, SEER = 16 (HSPF = 9.0), EIR = 0.238, Fan W/CFM = 0.27, two-speed fan, without Econo</t>
  </si>
  <si>
    <t>dxHP-Com-Split-lt55kBTUh-SEER-16.0</t>
  </si>
  <si>
    <t>NE-HVAC-airHP-Split-lt55kBtuh-17p0seer-9p4hspf</t>
  </si>
  <si>
    <t>Commercial SEER-rated Split Heat Pumps, Size Range: 18 - 65 kBTU/h, SEER = 17 (HSPF = 9.4), EIR = 0.223, Fan W/CFM = 0.27, two-speed fan, without Econo</t>
  </si>
  <si>
    <t>dxHP-Com-Split-lt55kBTUh-SEER-17.0</t>
  </si>
  <si>
    <t>NE-HVAC-airHP-Split-lt55kBtuh-18p0seer-9p7hspf</t>
  </si>
  <si>
    <t>Commercial SEER-rated Split Heat Pumps, Size Range: 18 - 65 kBTU/h, SEER = 18 (HSPF = 9.7), EIR = 0.209, Fan W/CFM = 0.27, two-speed fan, without Econo</t>
  </si>
  <si>
    <t>dxHP-Com-Split-lt55kBTUh-SEER-18.0</t>
  </si>
  <si>
    <t>NE-HVAC-airHP-Split-55to65kBtuh-15p0seer-8p7hspf</t>
  </si>
  <si>
    <t>Commercial SEER-rated Split Heat Pumps, Size Range: 55 - 65 kBTU/h, SEER = 15 (HSPF = 8.7), EIR = 0.256, Fan W/CFM = 0.25, two-speed fan, with Econo</t>
  </si>
  <si>
    <t>Com SEER-Rated Split HP, 18-65 kBTU/h; 
pre-2001: SEER = 10 (HSPF = 7.1), one-speed fan, no Econo;
post-2001: SEER = 13 (HSPF = 8.2), one-speed fan, no Econo;
2014: SEER = 14 (HSPF = 8.2), two-speed fan, w/Econo</t>
  </si>
  <si>
    <t>Commercial SEER-rated Split Heat Pumps, Size Range: 55 - 65 kBTU/h, SEER = 14 (HSPF = 8.2), EIR = 0.27, Fan W/CFM = 0.29, two-speed fan, with Econo</t>
  </si>
  <si>
    <t>dxHP-Com-Split-55to65kBTUh-SEER-14.0</t>
  </si>
  <si>
    <t>dxHP-Com-Split-55to65kBTUh-SEER-15.0</t>
  </si>
  <si>
    <t>NE-HVAC-airHP-Split-55to65kBtuh-16p0seer-9p0hspf</t>
  </si>
  <si>
    <t>Commercial SEER-rated Split Heat Pumps, Size Range: 55 - 65 kBTU/h, SEER = 16 (HSPF = 9.0), EIR = 0.238, Fan W/CFM = 0.27, two-speed fan, with Econo</t>
  </si>
  <si>
    <t>dxHP-Com-Split-55to65kBTUh-SEER-16.0</t>
  </si>
  <si>
    <t>NE-HVAC-airHP-Split-55to65kBtuh-17p0seer-9p4hspf</t>
  </si>
  <si>
    <t>Commercial SEER-rated Split Heat Pumps, Size Range: 55 - 65 kBTU/h, SEER = 17 (HSPF = 9.4), EIR = 0.223, Fan W/CFM = 0.27, two-speed fan, with Econo</t>
  </si>
  <si>
    <t>dxHP-Com-Split-55to65kBTUh-SEER-17.0</t>
  </si>
  <si>
    <t>NE-HVAC-airHP-Split-55to65kBtuh-18p0seer-9p7hspf</t>
  </si>
  <si>
    <t>Commercial SEER-rated Split Heat Pumps, Size Range: 55 - 65 kBTU/h, SEER = 18 (HSPF = 9.7), EIR = 0.209, Fan W/CFM = 0.27, two-speed fan, with Econo</t>
  </si>
  <si>
    <t>dxHP-Com-Split-55to65kBTUh-SEER-18.0</t>
  </si>
  <si>
    <t>NE-HVAC-airHP-Split-55to65kBtuh-15p0seer-8p7hspf-wPreEcono</t>
  </si>
  <si>
    <t>Com SEER-Rated Split HP, 18-65 kBTU/h; 
pre-2001: SEER = 10 (HSPF = 7.1), one-speed fan, w/Econo;
post-2001: SEER = 13 (HSPF = 8.2), one-speed fan, w/Econo;
2014: SEER = 14 (HSPF = 8.2), two-speed fan, w/Econo</t>
  </si>
  <si>
    <t>NE-HVAC-airHP-Split-55to65kBtuh-16p0seer-9p0hspf-wPreEcono</t>
  </si>
  <si>
    <t>NE-HVAC-airHP-Split-55to65kBtuh-17p0seer-9p4hspf-wPreEcono</t>
  </si>
  <si>
    <t>NE-HVAC-airHP-Split-55to65kBtuh-18p0seer-9p7hspf-wPreEcono</t>
  </si>
  <si>
    <t>NG-HVAC-Blr-HW-lt300kBtuh-84p0AFUE-Drft</t>
  </si>
  <si>
    <t>Hot water boiler (&lt; 300 kBtuh, 84.0 AFUE, OA Reset from 140 to 165 F)</t>
  </si>
  <si>
    <t>DEER2016</t>
  </si>
  <si>
    <t>D16v2</t>
  </si>
  <si>
    <t>SpaceHeat</t>
  </si>
  <si>
    <t>WaterHtg_eq</t>
  </si>
  <si>
    <t>Boiler_AF</t>
  </si>
  <si>
    <t>W-Boiler_AF-lt300k-0.84-fDraft</t>
  </si>
  <si>
    <t>HVAC-Blr</t>
  </si>
  <si>
    <t>Hot water boiler,&lt; 300 kBtuh; 
Pre-2005: 80.0 Et, No reset
2006 - 2009: 80.0 Et, OA Reset from 140 to 165 F
2010 - 2013: 80.0 Et, OA Reset from 140 to 165 F
2014 - 2015: 82.0 Et, OA Reset from 140 to 165 F</t>
  </si>
  <si>
    <t>Hot water boiler (&lt; 300 kBtuh, 82.0 AFUE, OA Reset from 140 to 165 F)</t>
  </si>
  <si>
    <t>Proposed</t>
  </si>
  <si>
    <t>DEER2016 Update (non-Ltg)</t>
  </si>
  <si>
    <t>W-Boiler_AF-lt300k-0.82-fDraft</t>
  </si>
  <si>
    <t>NG-HVAC-Blr-HW-lt300kBtuh-84p5AFUE-Drft</t>
  </si>
  <si>
    <t>Hot water boiler (&lt; 300 kBtuh, 84.5 AFUE, OA Reset from 140 to 165 F)</t>
  </si>
  <si>
    <t>W-Boiler_AF-lt300k-0.845-fDraft</t>
  </si>
  <si>
    <t>NG-HVAC-Blr-HW-lt300kBtuh-85p0AFUE-Drft</t>
  </si>
  <si>
    <t>Hot water boiler (&lt; 300 kBtuh, 85.0 AFUE, OA Reset from 140 to 165 F)</t>
  </si>
  <si>
    <t>W-Boiler_AF-lt300k-0.85-fDraft</t>
  </si>
  <si>
    <t>NG-HVAC-Blr-HW-lt300kBtuh-87p0AFUE-Drft</t>
  </si>
  <si>
    <t>Hot water boiler (&lt; 300 kBtuh, 87.0 AFUE, OA Reset from 140 to 165 F)</t>
  </si>
  <si>
    <t>W-Boiler_AF-lt300k-0.87-fDraft</t>
  </si>
  <si>
    <t>NG-HVAC-Blr-HW-lt300kBtuh-90p0AFUE-CndStd</t>
  </si>
  <si>
    <t>Hot water boiler (&lt; 300 kBtuh, 90.0 AFUE, condensing, OA reset from 140 to 165 F)</t>
  </si>
  <si>
    <t>W-Boiler_AF-lt300k-0.9-fDraft</t>
  </si>
  <si>
    <t>NG-HVAC-Blr-HW-lt300kBtuh-90p0AFUE-CndLow</t>
  </si>
  <si>
    <t>Hot water boiler (&lt; 300 kBtuh, 90.0 AFUE, condensing, OA reset from 115 to 140 F)</t>
  </si>
  <si>
    <t>NG-HVAC-Blr-HW-lt300kBtuh-90p0AFUE-CndReset</t>
  </si>
  <si>
    <t>Hot water boiler (&lt; 300 kBtuh, 90.0 AFUE, condensing, load reset from 115 to 140 F)</t>
  </si>
  <si>
    <t>NG-HVAC-Blr-HW-lt300kBtuh-94p0AFUE-CndStd</t>
  </si>
  <si>
    <t>Hot water boiler (&lt; 300 kBtuh, 94.0 AFUE, condensing, OA reset from 140 to 165 F)</t>
  </si>
  <si>
    <t>W-Boiler_AF-lt300k-0.94-fDraft</t>
  </si>
  <si>
    <t>NG-HVAC-Blr-HW-lt300kBtuh-94p0AFUE-CndLow</t>
  </si>
  <si>
    <t>Hot water boiler (&lt; 300 kBtuh, 94.0 AFUE, condensing, OA reset from 115 to 140 F)</t>
  </si>
  <si>
    <t>NG-HVAC-Blr-HW-lt300kBtuh-94p0AFUE-CndReset</t>
  </si>
  <si>
    <t>Hot water boiler (&lt; 300 kBtuh, 94.0 AFUE, condensing, load reset from 115 to 140 F)</t>
  </si>
  <si>
    <t>NG-HVAC-Blr-HW-300to2500kBtuh-83p0Et-Drft</t>
  </si>
  <si>
    <t>Hot water boiler (300 - 2500 kBtuh, 83.0 Et, OA Reset from 140 to 165 F)</t>
  </si>
  <si>
    <t>Boiler_Et</t>
  </si>
  <si>
    <t>W-Boiler_Et-300to2500k-0.83-fDraft</t>
  </si>
  <si>
    <t>Hot water boiler,300 - 2500 kBtuh; 
Pre-2005: 75.0 Et, No reset
2006 - 2009: 75.0 Et, OA Reset from 140 to 165 F
2010 - 2013: 75.0 Et, OA Reset from 140 to 165 F
2014 - 2015: 80.0 Et, OA Reset from 140 to 165 F</t>
  </si>
  <si>
    <t>Hot water boiler (300 - 2500 kBtuh, 80.0 Et, OA Reset from 140 to 165 F)</t>
  </si>
  <si>
    <t>W-Boiler_Et-300to2500k-0.8-fDraft</t>
  </si>
  <si>
    <t>NG-HVAC-Blr-HW-300to2500kBtuh-85p0Et-Drft</t>
  </si>
  <si>
    <t>Hot water boiler (300 - 2500 kBtuh, 85.0 Et, OA Reset from 140 to 165 F)</t>
  </si>
  <si>
    <t>W-Boiler_Et-300to2500k-0.85-fDraft</t>
  </si>
  <si>
    <t>NG-HVAC-Blr-HW-300to2500kBtuh-90p0Et-CndStd</t>
  </si>
  <si>
    <t>Hot water boiler (300 - 2500 kBtuh, 90.0 Et, condensing, OA reset from 140 to 165 F)</t>
  </si>
  <si>
    <t>W-Boiler_Et-300to2500k-0.9-fDraft</t>
  </si>
  <si>
    <t>NG-HVAC-Blr-HW-300to2500kBtuh-90p0Et-CndLow</t>
  </si>
  <si>
    <t>Hot water boiler (300 - 2500 kBtuh, 90.0 Et, condensing, OA reset from 115 to 140 F)</t>
  </si>
  <si>
    <t>NG-HVAC-Blr-HW-300to2500kBtuh-90p0Et-CndReset</t>
  </si>
  <si>
    <t>Hot water boiler (300 - 2500 kBtuh, 90.0 Et, condensing, load reset from 115 to 140 F)</t>
  </si>
  <si>
    <t>NG-HVAC-Blr-HW-300to2500kBtuh-94p0Et-CndStd</t>
  </si>
  <si>
    <t>Hot water boiler (300 - 2500 kBtuh, 94.0 Et, condensing, OA reset from 140 to 165 F)</t>
  </si>
  <si>
    <t>W-Boiler_Et-300to2500k-0.94-fDraft</t>
  </si>
  <si>
    <t>NG-HVAC-Blr-HW-300to2500kBtuh-94p0Et-CndLow</t>
  </si>
  <si>
    <t>Hot water boiler (300 - 2500 kBtuh, 94.0 Et, condensing, OA reset from 115 to 140 F)</t>
  </si>
  <si>
    <t>NG-HVAC-Blr-HW-300to2500kBtuh-94p0Et-CndReset</t>
  </si>
  <si>
    <t>Hot water boiler (300 - 2500 kBtuh, 94.0 Et, condensing, load reset from 115 to 140 F)</t>
  </si>
  <si>
    <t>NG-HVAC-Blr-HW-gt2500kBtuh-83p0Et-Drft</t>
  </si>
  <si>
    <t>Hot water boiler (&gt; 2500 kBtuh, 83.0 Et, 85.0Ec, OA Reset from 140 to 165 F)</t>
  </si>
  <si>
    <t>W-Boiler_Et-gt2500k-0.83-fDraft</t>
  </si>
  <si>
    <t>Hot water boiler,&gt; 2500 kBtuh; 
Pre-2005: 75.0 Et, No reset
2006 - 2009: 75.0 Et, OA Reset from 140 to 165 F
2010 - 2013: 75.0 Et, OA Reset from 140 to 165 F
2014 - 2015: 80.0 Et, OA Reset from 140 to 165 F</t>
  </si>
  <si>
    <t>Hot water boiler (&gt; 2500 kBtuh, 80.0 Et, 82.0Ec, OA Reset from 140 to 165 F)</t>
  </si>
  <si>
    <t>W-Boiler_Et-gt2500k-0.8-fDraft</t>
  </si>
  <si>
    <t>NG-HVAC-Blr-HW-gt2500kBtuh-85p0Et-Drft</t>
  </si>
  <si>
    <t>Hot water boiler (&gt; 2500 kBtuh, 85.0 Et, 87.0Ec, OA Reset from 140 to 165 F)</t>
  </si>
  <si>
    <t>W-Boiler_Et-gt2500k-0.85-fDraft</t>
  </si>
  <si>
    <t>NG-HVAC-Blr-HW-gt2500kBtuh-90p0Et-CndStd</t>
  </si>
  <si>
    <t>Hot water boiler (&gt; 2500 kBtuh, 90.0 Et, condensing, OA reset from 140 to 165 F)</t>
  </si>
  <si>
    <t>W-Boiler_Et-gt2500k-0.9-fDraft</t>
  </si>
  <si>
    <t>NG-HVAC-Blr-HW-gt2500kBtuh-90p0Et-CndLow</t>
  </si>
  <si>
    <t>Hot water boiler (&gt; 2500 kBtuh, 90.0 Et, condensing, OA reset from 115 to 140 F)</t>
  </si>
  <si>
    <t>NG-HVAC-Blr-HW-gt2500kBtuh-90p0Et-CndReset</t>
  </si>
  <si>
    <t>Hot water boiler (&gt; 2500 kBtuh, 90.0 Et, condensing, load reset from 115 to 140 F)</t>
  </si>
  <si>
    <t>NG-HVAC-Blr-HW-gt2500kBtuh-94p0Et-CndStd</t>
  </si>
  <si>
    <t>Hot water boiler (&gt; 2500 kBtuh, 94.0 Et, condensing, OA reset from 140 to 165 F)</t>
  </si>
  <si>
    <t>W-Boiler_Et-gt2500k-0.94-fDraft</t>
  </si>
  <si>
    <t>NG-HVAC-Blr-HW-gt2500kBtuh-94p0Et-CndLow</t>
  </si>
  <si>
    <t>Hot water boiler (&gt; 2500 kBtuh, 94.0 Et, condensing, OA reset from 115 to 140 F)</t>
  </si>
  <si>
    <t>NG-HVAC-Blr-HW-gt2500kBtuh-94p0Et-CndReset</t>
  </si>
  <si>
    <t>Hot water boiler (&gt; 2500 kBtuh, 94.0 Et, condensing, load reset from 115 to 140 F)</t>
  </si>
  <si>
    <t>NG-HVAC-Blr-Stm-lt300kBtuh-82p0AFUE-Drft</t>
  </si>
  <si>
    <t>Steam boiler (&lt; 300 kBtuh, 82.0 AFUE, OA Reset from 140 to 165 F)</t>
  </si>
  <si>
    <t>SteamHtg_eq</t>
  </si>
  <si>
    <t>Steam boiler,&lt; 300 kBtuh; 
Pre-2005: 75.0 Et, No reset
2006 - 2009: 75.0 Et, OA Reset from 140 to 165 F
2010 - 2013: 75.0 Et, OA Reset from 140 to 165 F
2014 - 2015: 80.0 Et, OA Reset from 140 to 165 F</t>
  </si>
  <si>
    <t>Steam boiler (&lt; 300 kBtuh, 80.0 AFUE, OA Reset from 140 to 165 F)</t>
  </si>
  <si>
    <t>S-Boiler_AF-lt300k-0.82-fDraft</t>
  </si>
  <si>
    <t>S-Boiler_AF-lt300k-0.8-fDraft</t>
  </si>
  <si>
    <t>NG-HVAC-Blr-Stm-lt300kBtuh-83p0AFUE-Drft</t>
  </si>
  <si>
    <t>Steam boiler (&lt; 300 kBtuh, 83.0 AFUE, OA Reset from 140 to 165 F)</t>
  </si>
  <si>
    <t>S-Boiler_AF-lt300k-0.83-fDraft</t>
  </si>
  <si>
    <t>NG-HVAC-Blr-Stm-300to2500kBtuh-81p0Et-Drft</t>
  </si>
  <si>
    <t>Steam boiler (300 - 2500 kBtuh, 81.0 Et, OA Reset from 140 to 165 F)</t>
  </si>
  <si>
    <t>S-Boiler_Et-300to2500k-0.81-fDraft</t>
  </si>
  <si>
    <t>Steam boiler,300 - 2500 kBtuh; 
Pre-2005: 75.0 Et, No reset
2006 - 2009: 75.0 Et, OA Reset from 140 to 165 F
2010 - 2013: 75.0 Et, OA Reset from 140 to 165 F
2014 - 2015: 79.0 Et, OA Reset from 140 to 165 F</t>
  </si>
  <si>
    <t>Steam boiler (300 - 2500 kBtuh, 79.0 Et, OA Reset from 140 to 165 F)</t>
  </si>
  <si>
    <t>S-Boiler_Et-300to2500k-0.79-fDraft</t>
  </si>
  <si>
    <t>NG-HVAC-Blr-Stm-300to2500kBtuh-82p0Et-Drft</t>
  </si>
  <si>
    <t>Steam boiler (300 - 2500 kBtuh, 82.0 Et, OA Reset from 140 to 165 F)</t>
  </si>
  <si>
    <t>S-Boiler_Et-300to2500k-0.82-fDraft</t>
  </si>
  <si>
    <t>NG-HVAC-Blr-Stm-gt2500kBtuh-80p0Et-Drft</t>
  </si>
  <si>
    <t>Steam boiler (&gt; 2500 kBtuh, 80.0 Et, OA Reset from 140 to 165 F)</t>
  </si>
  <si>
    <t>S-Boiler_Et-gt2500k-0.8-fDraft</t>
  </si>
  <si>
    <t>Steam boiler,&gt; 2500 kBtuh; 
Pre-2005: 75.0 Et, No reset
2006 - 2009: 75.0 Et, OA Reset from 140 to 165 F
2010 - 2013: 75.0 Et, OA Reset from 140 to 165 F
2014 - 2015: 79.0 Et, OA Reset from 140 to 165 F</t>
  </si>
  <si>
    <t>Steam boiler (&gt; 2500 kBtuh, 79.0 Et, 82.0Ec, OA Reset from 140 to 165 F)</t>
  </si>
  <si>
    <t>S-Boiler_Et-gt2500k-0.79-fDraft</t>
  </si>
  <si>
    <t>NG-HVAC-Blr-Stm-gt2500kBtuh-81p0Et-Drft</t>
  </si>
  <si>
    <t>Steam boiler (&gt; 2500 kBtuh, 81.0 Et, OA Reset from 140 to 165 F)</t>
  </si>
  <si>
    <t>S-Boiler_Et-gt2500k-0.81-fDraft</t>
  </si>
  <si>
    <t>NG-HVAC-Blr-Stm-gt2500kBtuh-82p0Et-Drft</t>
  </si>
  <si>
    <t>Steam boiler (&gt; 2500 kBtuh, 82.0 Et, OA Reset from 140 to 165 F)</t>
  </si>
  <si>
    <t>S-Boiler_Et-gt2500k-0.82-fDraft</t>
  </si>
  <si>
    <t>DEER Packaged and Split HVAC Technology Cost Development</t>
  </si>
  <si>
    <t>8/31/2015</t>
  </si>
  <si>
    <t xml:space="preserve">This workbook documents the development of Residential and Commercial Split and Packaged HVAC technology costs and Commercial Boiler technology costs based on the Itron </t>
  </si>
  <si>
    <t xml:space="preserve">   "Ex Ante Cost Study" (2010-2012_WO017_Ex_Ante_Measure_Cost_Study_-_Final_Report.pdf).</t>
  </si>
  <si>
    <t>Tab</t>
  </si>
  <si>
    <t>CostModel Coef</t>
  </si>
  <si>
    <t xml:space="preserve">The two tables on this worksheet compile the cost model data from table 3-11 and 3-17 from the Itron report for residential and commercial HVAC technologies, </t>
  </si>
  <si>
    <t>including the following cost categories:</t>
  </si>
  <si>
    <t>●</t>
  </si>
  <si>
    <t>spltDXHP</t>
  </si>
  <si>
    <t>commercial and residential SEER-rated, split system HP</t>
  </si>
  <si>
    <t>spltDXAC</t>
  </si>
  <si>
    <t>commercial and residential SEER-rated, split system AC</t>
  </si>
  <si>
    <t>pkgDX&lt;5tons</t>
  </si>
  <si>
    <t>commercial SEER rated packaged AC, 60,000 kBTU/hr rated capacity or less</t>
  </si>
  <si>
    <t>pkgDX&gt;5tons</t>
  </si>
  <si>
    <t>commercial EER-rated, packaged AC, 65,000 - 240,000 BTU/hr rated capacity</t>
  </si>
  <si>
    <t>pkgHP&lt;65k</t>
  </si>
  <si>
    <t>commercial SEER-rated, packaged HP less than 65,000 BTU/hr rated capacity</t>
  </si>
  <si>
    <t>Boiler&lt;300k</t>
  </si>
  <si>
    <t>commercial hot water boiler less than 300 kBTU/hr rated capacity</t>
  </si>
  <si>
    <t>Boiler&gt;300k</t>
  </si>
  <si>
    <t>commercial hot water boiler greater than 300 kBTU/hr rated capacity</t>
  </si>
  <si>
    <t>Boiler-Cond</t>
  </si>
  <si>
    <t>commercial hot water boiler - condensing</t>
  </si>
  <si>
    <t>StmBlr</t>
  </si>
  <si>
    <t>commercial steam boiler</t>
  </si>
  <si>
    <t>This table is used to apply the cost model to the applicable HVAC technologies utilized in DEER measures.</t>
  </si>
  <si>
    <t>pkg Technology</t>
  </si>
  <si>
    <t>These worksheets take the standard technology export from READI (exante1314 database) and apply the cost model to all applicable technologies.</t>
  </si>
  <si>
    <t>&amp;</t>
  </si>
  <si>
    <t>The following steps are taken to determine the technology cost values:</t>
  </si>
  <si>
    <t>boiler Technology</t>
  </si>
  <si>
    <t xml:space="preserve">the cost category (as listed above for various technology types) for each technology is determined. </t>
  </si>
  <si>
    <t xml:space="preserve">out-of-scope technologies are identified; technologies are out of scope based on specific parameter values (efficiency range and capacity range) </t>
  </si>
  <si>
    <t xml:space="preserve">  as well as overall technology type</t>
  </si>
  <si>
    <t>for the boiler technologies, new cost IDs are assigned based on unique costs (reset control scenario not part of boiler costs)</t>
  </si>
  <si>
    <t>A constant material cost (i.e. the cost does not vary by number of units) and a per-unit material cost is calculated according to the cost model</t>
  </si>
  <si>
    <t>MeasureCost</t>
  </si>
  <si>
    <t>This worksheet formats the cost data into the standard ex ante MeasureCost table format for import into the ex ante database.</t>
  </si>
  <si>
    <t xml:space="preserve">Measure </t>
  </si>
  <si>
    <t>This worksheet takes the standard Measure table export from READI for the relevant DEER measures and assigns the MeasCostID and StdCostID where applicable.</t>
  </si>
  <si>
    <t>Proposed addition to the ex ante "MeasureCost" table</t>
  </si>
  <si>
    <r>
      <t xml:space="preserve">Many HVAC technologies are defined for a range of capacities; for example, the technology: </t>
    </r>
    <r>
      <rPr>
        <sz val="11"/>
        <color indexed="30"/>
        <rFont val="Calibri"/>
        <family val="2"/>
      </rPr>
      <t>dxAC-Com-Pkg-135to240kBTUh-EER12.5-2Spd</t>
    </r>
    <r>
      <rPr>
        <sz val="11"/>
        <rFont val="Calibri"/>
        <family val="2"/>
      </rPr>
      <t>, which has the description:</t>
    </r>
  </si>
  <si>
    <t>This technology has a normalizing unit of "Cap-Tons", or rated tons of cooling capacity, and has a capacity range of 11.5 - 20 tons.  Energy  savings and costs are defined "per ton" of</t>
  </si>
  <si>
    <t>installed capacity.   Claims that reference this technology specify the total number of tons being claimed; the total energy impacts and measures costs are calculated accordingly.</t>
  </si>
  <si>
    <r>
      <t xml:space="preserve">From the Cost Report, the material cost for the technology is determined using: </t>
    </r>
    <r>
      <rPr>
        <sz val="11"/>
        <color indexed="30"/>
        <rFont val="Calibri"/>
        <family val="2"/>
      </rPr>
      <t>Total Material cost = $4439.26 + $1150.27 * Cap-Ton</t>
    </r>
    <r>
      <rPr>
        <sz val="11"/>
        <color theme="1"/>
        <rFont val="Calibri"/>
        <family val="2"/>
        <scheme val="minor"/>
      </rPr>
      <t xml:space="preserve"> (see [pkg Technology] tab for details).</t>
    </r>
  </si>
  <si>
    <t>A single material cost cannot be determined for the technology as it is defined.  However, multiple cost records can be defined for specific capacity values for this technology.</t>
  </si>
  <si>
    <t>for example:</t>
  </si>
  <si>
    <t>12 ton:</t>
  </si>
  <si>
    <r>
      <t>CostID = dxAC-Com-EER12.5-2Spd-</t>
    </r>
    <r>
      <rPr>
        <sz val="11"/>
        <color indexed="30"/>
        <rFont val="Calibri"/>
        <family val="2"/>
      </rPr>
      <t>12ton</t>
    </r>
  </si>
  <si>
    <t>material cost / ton = ( $4439.26 + $1150.27 * 12)/12</t>
  </si>
  <si>
    <t>per ton</t>
  </si>
  <si>
    <t>14 ton:</t>
  </si>
  <si>
    <r>
      <t>CostID = dxAC-Com-EER12.5-2Spd-</t>
    </r>
    <r>
      <rPr>
        <sz val="11"/>
        <color indexed="30"/>
        <rFont val="Calibri"/>
        <family val="2"/>
      </rPr>
      <t>14ton</t>
    </r>
  </si>
  <si>
    <t>material cost / ton = ( $4439.26 + $1150.27 * 14)/14</t>
  </si>
  <si>
    <t>20 ton:</t>
  </si>
  <si>
    <r>
      <t>CostID = dxAC-Com-EER12.5-2Spd-</t>
    </r>
    <r>
      <rPr>
        <sz val="11"/>
        <color indexed="30"/>
        <rFont val="Calibri"/>
        <family val="2"/>
      </rPr>
      <t>20ton</t>
    </r>
  </si>
  <si>
    <t>material cost / ton = ( $4439.26 + $1150.27 * 20)/20</t>
  </si>
  <si>
    <t>Program administrator (PA) implementations for this technology type would likewise need to be defined for each individual capacity rating offered by the program.</t>
  </si>
  <si>
    <t xml:space="preserve">In some circumstances, such as if the PA incents only a specific piece of equipment or specific capacity, this may be a reasonable and efficient approach to defining </t>
  </si>
  <si>
    <t xml:space="preserve">Implementations and Measure Costs.  In other circumstances, however, this requirement may lead to having to define dozens of Implementations for a single technology type, </t>
  </si>
  <si>
    <t>all of which are derived from the same data.</t>
  </si>
  <si>
    <t>A relatively simple addition to the cost table, however, allows the cost model data to be utilized across the full range of the technology definition, without the need</t>
  </si>
  <si>
    <t xml:space="preserve">  to define cost records or Implementation records for individual technology capacities.</t>
  </si>
  <si>
    <t>The new cost record fields are:</t>
  </si>
  <si>
    <t>MatlCostConst</t>
  </si>
  <si>
    <r>
      <t xml:space="preserve">a material cost "constant" value; the units are $ per installation, in comparison to the existing </t>
    </r>
    <r>
      <rPr>
        <sz val="11"/>
        <color indexed="30"/>
        <rFont val="Calibri"/>
        <family val="2"/>
      </rPr>
      <t>MatlCost</t>
    </r>
    <r>
      <rPr>
        <sz val="11"/>
        <color theme="1"/>
        <rFont val="Calibri"/>
        <family val="2"/>
        <scheme val="minor"/>
      </rPr>
      <t xml:space="preserve"> field, which has units of $/Unit</t>
    </r>
  </si>
  <si>
    <t>LaborCostConst</t>
  </si>
  <si>
    <r>
      <t xml:space="preserve">a labor cost "constant" value; the units are $ per installation, in comparison to the existing </t>
    </r>
    <r>
      <rPr>
        <sz val="11"/>
        <color indexed="30"/>
        <rFont val="Calibri"/>
        <family val="2"/>
      </rPr>
      <t>LaborCost</t>
    </r>
    <r>
      <rPr>
        <sz val="11"/>
        <color theme="1"/>
        <rFont val="Calibri"/>
        <family val="2"/>
        <scheme val="minor"/>
      </rPr>
      <t xml:space="preserve"> field, which has units of $/Unit</t>
    </r>
  </si>
  <si>
    <t>MinUnit</t>
  </si>
  <si>
    <t>this field defines the minimum number of units that can be claimed for a single installation utilizing this cost record</t>
  </si>
  <si>
    <t>MaxUnit</t>
  </si>
  <si>
    <t>this field defines the maximum number of units that can be claimed for a single installation utilizing this cost record</t>
  </si>
  <si>
    <t>All new fields are optional and default to not being used, but If either the MatlCostConst or LaborCostConst fields are specified, the MinUnit and MaxUnit fields must also be specified.</t>
  </si>
  <si>
    <t xml:space="preserve">The basic material cost associated with a claim (i.e. not including locations cost adjustment) is determined as (Number of Installations) * MatlCostConst +  (Total Number of Units) * MatlCost, </t>
  </si>
  <si>
    <t xml:space="preserve">   as opposed to just the (Total Number of Units) * MatlCost.</t>
  </si>
  <si>
    <t xml:space="preserve">Claims that reference cost records that use these constant cost values need to claim individual installations of the technology or would need to specify the number </t>
  </si>
  <si>
    <t xml:space="preserve">  of installations being claimed. </t>
  </si>
  <si>
    <t xml:space="preserve">All existing ex ante cost records submitted by PAs are compatible with the proposed augmented cost record format, since all of the previously existing fields retain their definitions </t>
  </si>
  <si>
    <t xml:space="preserve">  and the new fields default to not being used.</t>
  </si>
  <si>
    <t xml:space="preserve">While the code requirement for the thermal efficiency of boilers over 300 kBTU/hr is 0.80, the data collection for the cost report did not </t>
  </si>
  <si>
    <t xml:space="preserve">  find any units with ratings less than 0.82.  As such, costs are not available for the standard replacement boilers over 300 kBTU/hr.</t>
  </si>
  <si>
    <t>The cost model leads to a lower cost for condensing boilers than for lower-efficiency non-condensing boilers.</t>
  </si>
  <si>
    <t>Size Range</t>
  </si>
  <si>
    <t xml:space="preserve">Baseline Unit </t>
  </si>
  <si>
    <t>≤65,000 BTU/hr</t>
  </si>
  <si>
    <t>Efficiency</t>
  </si>
  <si>
    <t>AHRIReferenceNumber</t>
  </si>
  <si>
    <t>ModelStatus</t>
  </si>
  <si>
    <t>OEMTradeName</t>
  </si>
  <si>
    <t>OutdoorUnitOEMName</t>
  </si>
  <si>
    <t>ModelNumber</t>
  </si>
  <si>
    <t>IndoorUnitOEMName</t>
  </si>
  <si>
    <t>CoilModelNumber</t>
  </si>
  <si>
    <t>FurnaceModelNumber</t>
  </si>
  <si>
    <t>Capacity95FHigh</t>
  </si>
  <si>
    <t>EER95F</t>
  </si>
  <si>
    <t>ARIType</t>
  </si>
  <si>
    <t>TierValue</t>
  </si>
  <si>
    <t>CEEManufacturerType</t>
  </si>
  <si>
    <t>EnergyStar</t>
  </si>
  <si>
    <t>4890735</t>
  </si>
  <si>
    <t>Active</t>
  </si>
  <si>
    <t>AAON</t>
  </si>
  <si>
    <t>AAON, INC.</t>
  </si>
  <si>
    <t>RQ-002-2-*-GA**-000</t>
  </si>
  <si>
    <t/>
  </si>
  <si>
    <t>26200</t>
  </si>
  <si>
    <t>14.75</t>
  </si>
  <si>
    <t>19.15</t>
  </si>
  <si>
    <t>SP-A</t>
  </si>
  <si>
    <t>CEE Tier 2</t>
  </si>
  <si>
    <t>OEM</t>
  </si>
  <si>
    <t>-</t>
  </si>
  <si>
    <t>4890737</t>
  </si>
  <si>
    <t>RQ-002-3-*-GA**-000</t>
  </si>
  <si>
    <t>4890739</t>
  </si>
  <si>
    <t>RQ-002-8-*-GA**-000</t>
  </si>
  <si>
    <t>4890745</t>
  </si>
  <si>
    <t>RQ-003-2-*-GA**-000</t>
  </si>
  <si>
    <t>37400</t>
  </si>
  <si>
    <t>13.85</t>
  </si>
  <si>
    <t>18.20</t>
  </si>
  <si>
    <t>4890747</t>
  </si>
  <si>
    <t>RQ-003-3-*-GA**-000</t>
  </si>
  <si>
    <t>4890749</t>
  </si>
  <si>
    <t>RQ-003-4-*-GA**-000</t>
  </si>
  <si>
    <t>4890751</t>
  </si>
  <si>
    <t>RQ-003-8-*-GA**-000</t>
  </si>
  <si>
    <t>7191327</t>
  </si>
  <si>
    <t>AMERICAN STANDARD</t>
  </si>
  <si>
    <t>TZC036E3R(B,E,G)A</t>
  </si>
  <si>
    <t>13.00</t>
  </si>
  <si>
    <t>20.10</t>
  </si>
  <si>
    <t>8192059</t>
  </si>
  <si>
    <t>TZC036E3R0A</t>
  </si>
  <si>
    <t>7191405</t>
  </si>
  <si>
    <t>TZC036E4R(B,E,G)A</t>
  </si>
  <si>
    <t>12.90</t>
  </si>
  <si>
    <t>19.50</t>
  </si>
  <si>
    <t>7191383</t>
  </si>
  <si>
    <t>TZC036E4R0A</t>
  </si>
  <si>
    <t>7191503</t>
  </si>
  <si>
    <t>TZC048F3R(B,E,G)A</t>
  </si>
  <si>
    <t>44500</t>
  </si>
  <si>
    <t>13.60</t>
  </si>
  <si>
    <t>19.40</t>
  </si>
  <si>
    <t>7191484</t>
  </si>
  <si>
    <t>TZC048F3R0A</t>
  </si>
  <si>
    <t>7191578</t>
  </si>
  <si>
    <t>TZC048F4R(B,E,G)A</t>
  </si>
  <si>
    <t>13.30</t>
  </si>
  <si>
    <t>18.50</t>
  </si>
  <si>
    <t>7191562</t>
  </si>
  <si>
    <t>TZC048F4R0A</t>
  </si>
  <si>
    <t>8192057</t>
  </si>
  <si>
    <t>TZC060E3R(B,E,G,J)A</t>
  </si>
  <si>
    <t>59000</t>
  </si>
  <si>
    <t>19.60</t>
  </si>
  <si>
    <t>8192058</t>
  </si>
  <si>
    <t>TZC060E3R0A</t>
  </si>
  <si>
    <t>7191699</t>
  </si>
  <si>
    <t>TZC060E4R(B,E,G,J)A</t>
  </si>
  <si>
    <t>57000</t>
  </si>
  <si>
    <t>12.50</t>
  </si>
  <si>
    <t>18.40</t>
  </si>
  <si>
    <t>7191625</t>
  </si>
  <si>
    <t>TZC060E4R0A</t>
  </si>
  <si>
    <t>6488250</t>
  </si>
  <si>
    <t>COLEMAN</t>
  </si>
  <si>
    <t>COLEMAN, UNITARY PRODUCTS GROUP - COMMERCIAL</t>
  </si>
  <si>
    <t>ZV-A3C***T****</t>
  </si>
  <si>
    <t>38000</t>
  </si>
  <si>
    <t>14.15</t>
  </si>
  <si>
    <t>18.10</t>
  </si>
  <si>
    <t>6488251</t>
  </si>
  <si>
    <t>ZV-A3C***W****</t>
  </si>
  <si>
    <t>6488252</t>
  </si>
  <si>
    <t>ZV-A3C***X****</t>
  </si>
  <si>
    <t>6488253</t>
  </si>
  <si>
    <t>ZV-A3E***T****</t>
  </si>
  <si>
    <t>6488254</t>
  </si>
  <si>
    <t>ZV-A3E***W****</t>
  </si>
  <si>
    <t>6488255</t>
  </si>
  <si>
    <t>ZV-A3E***X****</t>
  </si>
  <si>
    <t>6488259</t>
  </si>
  <si>
    <t>ZV-A4C***T****</t>
  </si>
  <si>
    <t>14.35</t>
  </si>
  <si>
    <t>18.00</t>
  </si>
  <si>
    <t>6488260</t>
  </si>
  <si>
    <t>ZV-A4C***W****</t>
  </si>
  <si>
    <t>6488261</t>
  </si>
  <si>
    <t>ZV-A4C***X****</t>
  </si>
  <si>
    <t>6488262</t>
  </si>
  <si>
    <t>ZV-A4E***T****</t>
  </si>
  <si>
    <t>6488263</t>
  </si>
  <si>
    <t>ZV-A4E***W****</t>
  </si>
  <si>
    <t>6488264</t>
  </si>
  <si>
    <t>ZV-A4E***X****</t>
  </si>
  <si>
    <t>5319457</t>
  </si>
  <si>
    <t>DAIKIN</t>
  </si>
  <si>
    <t>DAIKIN APPLIED AMERICAS INC.</t>
  </si>
  <si>
    <t>DPS005AHCY***-4</t>
  </si>
  <si>
    <t>18.55</t>
  </si>
  <si>
    <t>5319449</t>
  </si>
  <si>
    <t>DPS005AHCY4**-4</t>
  </si>
  <si>
    <t>6488277</t>
  </si>
  <si>
    <t>EVCON</t>
  </si>
  <si>
    <t>EVCON, UNITARY PRODUCTS GROUP - COMMERCIAL</t>
  </si>
  <si>
    <t>6488278</t>
  </si>
  <si>
    <t>6488279</t>
  </si>
  <si>
    <t>6488280</t>
  </si>
  <si>
    <t>6488281</t>
  </si>
  <si>
    <t>6488282</t>
  </si>
  <si>
    <t>6488286</t>
  </si>
  <si>
    <t>6488287</t>
  </si>
  <si>
    <t>6488288</t>
  </si>
  <si>
    <t>6488289</t>
  </si>
  <si>
    <t>6488290</t>
  </si>
  <si>
    <t>6488291</t>
  </si>
  <si>
    <t>6488304</t>
  </si>
  <si>
    <t>FRASER - JOHNSTON</t>
  </si>
  <si>
    <t>FRASER - JOHNSTON, UNITARY PRODUCTS GROUP - COMMERCIAL</t>
  </si>
  <si>
    <t>6488305</t>
  </si>
  <si>
    <t>6488306</t>
  </si>
  <si>
    <t>6488307</t>
  </si>
  <si>
    <t>6488308</t>
  </si>
  <si>
    <t>6488309</t>
  </si>
  <si>
    <t>6488313</t>
  </si>
  <si>
    <t>6488314</t>
  </si>
  <si>
    <t>6488315</t>
  </si>
  <si>
    <t>6488316</t>
  </si>
  <si>
    <t>6488317</t>
  </si>
  <si>
    <t>6488318</t>
  </si>
  <si>
    <t>6488331</t>
  </si>
  <si>
    <t>SERIES 5</t>
  </si>
  <si>
    <t>JOHNSON CONTROLS, UNITARY PRODUCTS - COMMERCIAL</t>
  </si>
  <si>
    <t>JA3ZTC***2****</t>
  </si>
  <si>
    <t>6488332</t>
  </si>
  <si>
    <t>JA3ZTC***4****</t>
  </si>
  <si>
    <t>6488333</t>
  </si>
  <si>
    <t>JA3ZTC***5****</t>
  </si>
  <si>
    <t>6488334</t>
  </si>
  <si>
    <t>JA3ZTE***2****</t>
  </si>
  <si>
    <t>6488335</t>
  </si>
  <si>
    <t>JA3ZTE***4****</t>
  </si>
  <si>
    <t>6488336</t>
  </si>
  <si>
    <t>JA3ZTE***5****</t>
  </si>
  <si>
    <t>6488340</t>
  </si>
  <si>
    <t>JA4ZTC***2****</t>
  </si>
  <si>
    <t>6488341</t>
  </si>
  <si>
    <t>JA4ZTC***4****</t>
  </si>
  <si>
    <t>6488342</t>
  </si>
  <si>
    <t>JA4ZTC***5****</t>
  </si>
  <si>
    <t>6488343</t>
  </si>
  <si>
    <t>JA4ZTE***2****</t>
  </si>
  <si>
    <t>6488344</t>
  </si>
  <si>
    <t>JA4ZTE***4****</t>
  </si>
  <si>
    <t>6488345</t>
  </si>
  <si>
    <t>JA4ZTE***5****</t>
  </si>
  <si>
    <t>3607617</t>
  </si>
  <si>
    <t>ENERGENCE</t>
  </si>
  <si>
    <t>LENNOX INDUSTRIES, INC.</t>
  </si>
  <si>
    <t>LCH036H4E**Y</t>
  </si>
  <si>
    <t>12.70</t>
  </si>
  <si>
    <t>Yes</t>
  </si>
  <si>
    <t>6488358</t>
  </si>
  <si>
    <t>LUXAIRE</t>
  </si>
  <si>
    <t>LUXAIRE, UNITARY PRODUCTS GROUP - COMMERCIAL</t>
  </si>
  <si>
    <t>6488359</t>
  </si>
  <si>
    <t>6488360</t>
  </si>
  <si>
    <t>6488361</t>
  </si>
  <si>
    <t>6488362</t>
  </si>
  <si>
    <t>6488363</t>
  </si>
  <si>
    <t>6488367</t>
  </si>
  <si>
    <t>6488368</t>
  </si>
  <si>
    <t>6488369</t>
  </si>
  <si>
    <t>6488370</t>
  </si>
  <si>
    <t>6488371</t>
  </si>
  <si>
    <t>6488372</t>
  </si>
  <si>
    <t>7189998</t>
  </si>
  <si>
    <t>TRANE</t>
  </si>
  <si>
    <t>7189997</t>
  </si>
  <si>
    <t>7190001</t>
  </si>
  <si>
    <t>7190000</t>
  </si>
  <si>
    <t>7190004</t>
  </si>
  <si>
    <t>7190003</t>
  </si>
  <si>
    <t>7190007</t>
  </si>
  <si>
    <t>7190006</t>
  </si>
  <si>
    <t>8192054</t>
  </si>
  <si>
    <t>8192053</t>
  </si>
  <si>
    <t>7190010</t>
  </si>
  <si>
    <t>7190009</t>
  </si>
  <si>
    <t>6488165</t>
  </si>
  <si>
    <t>PREDATOR</t>
  </si>
  <si>
    <t>YORK, UNITARY PRODUCTS GROUP - COMMERCIAL</t>
  </si>
  <si>
    <t>ZT037C00*2****</t>
  </si>
  <si>
    <t>6488166</t>
  </si>
  <si>
    <t>ZT037C00*4****</t>
  </si>
  <si>
    <t>6488167</t>
  </si>
  <si>
    <t>ZT037C00*5****</t>
  </si>
  <si>
    <t>6488180</t>
  </si>
  <si>
    <t>ZT037E***2****</t>
  </si>
  <si>
    <t>6488181</t>
  </si>
  <si>
    <t>ZT037E***4****</t>
  </si>
  <si>
    <t>6488182</t>
  </si>
  <si>
    <t>ZT037E***5****</t>
  </si>
  <si>
    <t>6488171</t>
  </si>
  <si>
    <t>ZT049C00*2****</t>
  </si>
  <si>
    <t>6488172</t>
  </si>
  <si>
    <t>ZT049C00*4****</t>
  </si>
  <si>
    <t>6488173</t>
  </si>
  <si>
    <t>ZT049C00*5****</t>
  </si>
  <si>
    <t>6488183</t>
  </si>
  <si>
    <t>ZT049E***2****</t>
  </si>
  <si>
    <t>6488184</t>
  </si>
  <si>
    <t>ZT049E***4****</t>
  </si>
  <si>
    <t>6488185</t>
  </si>
  <si>
    <t>ZT049E***5****</t>
  </si>
  <si>
    <t>Column Labels</t>
  </si>
  <si>
    <t>CEE Tier 1</t>
  </si>
  <si>
    <t>15.50</t>
  </si>
  <si>
    <t>28000</t>
  </si>
  <si>
    <t>13.10</t>
  </si>
  <si>
    <t>4832461</t>
  </si>
  <si>
    <t>RQ-002-2-*-HA**-000</t>
  </si>
  <si>
    <t>25400</t>
  </si>
  <si>
    <t>13.40</t>
  </si>
  <si>
    <t>17.10</t>
  </si>
  <si>
    <t>4832463</t>
  </si>
  <si>
    <t>RQ-002-3-*-HA**-000</t>
  </si>
  <si>
    <t>4832465</t>
  </si>
  <si>
    <t>RQ-002-8-*-HA**-000</t>
  </si>
  <si>
    <t>4832471</t>
  </si>
  <si>
    <t>RQ-003-2-*-HA**-000</t>
  </si>
  <si>
    <t>37000</t>
  </si>
  <si>
    <t>13.50</t>
  </si>
  <si>
    <t>4832473</t>
  </si>
  <si>
    <t>RQ-003-3-*-HA**-000</t>
  </si>
  <si>
    <t>4832475</t>
  </si>
  <si>
    <t>RQ-003-4-*-HA**-000</t>
  </si>
  <si>
    <t>4832477</t>
  </si>
  <si>
    <t>RQ-003-8-*-HA**-000</t>
  </si>
  <si>
    <t>50000</t>
  </si>
  <si>
    <t>4832493</t>
  </si>
  <si>
    <t>RQ-004-2-*-GA**-000</t>
  </si>
  <si>
    <t>49000</t>
  </si>
  <si>
    <t>4832505</t>
  </si>
  <si>
    <t>RQ-004-2-*-GB**-000</t>
  </si>
  <si>
    <t>17.40</t>
  </si>
  <si>
    <t>16.40</t>
  </si>
  <si>
    <t>7164977</t>
  </si>
  <si>
    <t>RQ-004-2-*-HB**-000</t>
  </si>
  <si>
    <t>47000</t>
  </si>
  <si>
    <t>17.00</t>
  </si>
  <si>
    <t>4832495</t>
  </si>
  <si>
    <t>RQ-004-3-*-GA**-000</t>
  </si>
  <si>
    <t>4832507</t>
  </si>
  <si>
    <t>RQ-004-3-*-GB**-000</t>
  </si>
  <si>
    <t>7164979</t>
  </si>
  <si>
    <t>RQ-004-3-*-HB**-000</t>
  </si>
  <si>
    <t>4832497</t>
  </si>
  <si>
    <t>RQ-004-4-*-GA**-000</t>
  </si>
  <si>
    <t>4832509</t>
  </si>
  <si>
    <t>RQ-004-4-*-GB**-000</t>
  </si>
  <si>
    <t>7164981</t>
  </si>
  <si>
    <t>RQ-004-4-*-HB**-000</t>
  </si>
  <si>
    <t>4832499</t>
  </si>
  <si>
    <t>RQ-004-8-*-GA**-000</t>
  </si>
  <si>
    <t>4832511</t>
  </si>
  <si>
    <t>RQ-004-8-*-GB**-000</t>
  </si>
  <si>
    <t>7164983</t>
  </si>
  <si>
    <t>RQ-004-8-*-HB**-000</t>
  </si>
  <si>
    <t>4832549</t>
  </si>
  <si>
    <t>RQ-005-2-*-GB**-000</t>
  </si>
  <si>
    <t>13.70</t>
  </si>
  <si>
    <t>17.45</t>
  </si>
  <si>
    <t>16.00</t>
  </si>
  <si>
    <t>4832551</t>
  </si>
  <si>
    <t>RQ-005-3-*-GB**-000</t>
  </si>
  <si>
    <t>4832553</t>
  </si>
  <si>
    <t>RQ-005-4-*-GB**-000</t>
  </si>
  <si>
    <t>4832555</t>
  </si>
  <si>
    <t>RQ-005-8-*-GB**-000</t>
  </si>
  <si>
    <t>AIRQUEST</t>
  </si>
  <si>
    <t>12.00</t>
  </si>
  <si>
    <t>42000</t>
  </si>
  <si>
    <t>16.60</t>
  </si>
  <si>
    <t>6809730</t>
  </si>
  <si>
    <t>THC037E3*(B,E,G)A</t>
  </si>
  <si>
    <t>17.50</t>
  </si>
  <si>
    <t>4661511</t>
  </si>
  <si>
    <t>THC037E3*0A</t>
  </si>
  <si>
    <t>6809732</t>
  </si>
  <si>
    <t>THC037E4*(B,E,G)A</t>
  </si>
  <si>
    <t>4661513</t>
  </si>
  <si>
    <t>THC037E4*0A</t>
  </si>
  <si>
    <t>6809735</t>
  </si>
  <si>
    <t>THC047E3*(B,E,G)A</t>
  </si>
  <si>
    <t>4661515</t>
  </si>
  <si>
    <t>THC047E3*0A</t>
  </si>
  <si>
    <t>6809737</t>
  </si>
  <si>
    <t>THC047E4*(B,E,G)A</t>
  </si>
  <si>
    <t>4661517</t>
  </si>
  <si>
    <t>THC047E4*0A</t>
  </si>
  <si>
    <t>6809740</t>
  </si>
  <si>
    <t>THC067E3*(B,E,G,J)A</t>
  </si>
  <si>
    <t>17.20</t>
  </si>
  <si>
    <t>4661519</t>
  </si>
  <si>
    <t>THC067E3*0A</t>
  </si>
  <si>
    <t>6809742</t>
  </si>
  <si>
    <t>THC067E4*(B,E,G,J)A</t>
  </si>
  <si>
    <t>4661521</t>
  </si>
  <si>
    <t>THC067E4*0A</t>
  </si>
  <si>
    <t>ARCOAIRE</t>
  </si>
  <si>
    <t>BRYANT HEATING &amp; COOLING SYSTEMS</t>
  </si>
  <si>
    <t>BRYANT</t>
  </si>
  <si>
    <t>BRYANT HEATING AND COOLING SYSTEMS</t>
  </si>
  <si>
    <t>CARRIER</t>
  </si>
  <si>
    <t>CARRIER AIR CONDITIONING</t>
  </si>
  <si>
    <t>CARRIER CORPORATION</t>
  </si>
  <si>
    <t>7064334</t>
  </si>
  <si>
    <t>50LC**04*0*1A*****</t>
  </si>
  <si>
    <t>12.80</t>
  </si>
  <si>
    <t>7064335</t>
  </si>
  <si>
    <t>50LC**04*0*5A*****</t>
  </si>
  <si>
    <t>7064336</t>
  </si>
  <si>
    <t>50LC**04*0*6A*****</t>
  </si>
  <si>
    <t>7064346</t>
  </si>
  <si>
    <t>50LC**05*0*1A*****</t>
  </si>
  <si>
    <t>7064347</t>
  </si>
  <si>
    <t>50LC**05*0*5A*****</t>
  </si>
  <si>
    <t>7064348</t>
  </si>
  <si>
    <t>50LC**05*0*6A*****</t>
  </si>
  <si>
    <t>7064340</t>
  </si>
  <si>
    <t>50LC**06*0*1A*****</t>
  </si>
  <si>
    <t>7064341</t>
  </si>
  <si>
    <t>50LC**06*0*5A*****</t>
  </si>
  <si>
    <t>7064342</t>
  </si>
  <si>
    <t>50LC**06*0*6A*****</t>
  </si>
  <si>
    <t>6488268</t>
  </si>
  <si>
    <t>ZV-A5C***T****</t>
  </si>
  <si>
    <t>6488269</t>
  </si>
  <si>
    <t>ZV-A5C***W****</t>
  </si>
  <si>
    <t>6488270</t>
  </si>
  <si>
    <t>ZV-A5C***X****</t>
  </si>
  <si>
    <t>6488271</t>
  </si>
  <si>
    <t>ZV-A5E***T****</t>
  </si>
  <si>
    <t>6488272</t>
  </si>
  <si>
    <t>ZV-A5E***W****</t>
  </si>
  <si>
    <t>6488273</t>
  </si>
  <si>
    <t>ZV-A5E***X****</t>
  </si>
  <si>
    <t>COMFORTMAKER</t>
  </si>
  <si>
    <t>12.45</t>
  </si>
  <si>
    <t>17.05</t>
  </si>
  <si>
    <t>8656952</t>
  </si>
  <si>
    <t>DPS004AHMY*</t>
  </si>
  <si>
    <t>8656950</t>
  </si>
  <si>
    <t>DPS004AHMY4</t>
  </si>
  <si>
    <t>DAY &amp; NIGHT</t>
  </si>
  <si>
    <t>https://www.ahridirectory.org/ahridirectory/pages/ac/cee/defaultSearch.aspx</t>
  </si>
  <si>
    <t>DX</t>
  </si>
  <si>
    <t>SEER (units with capacities &lt; 65,000 btu/h)</t>
  </si>
  <si>
    <t>EER (units with capacities &lt; 135,000 btu/h &amp; &gt; 65,000 btu/h)</t>
  </si>
  <si>
    <t>6488295</t>
  </si>
  <si>
    <t>6488296</t>
  </si>
  <si>
    <t>6488297</t>
  </si>
  <si>
    <t>6488298</t>
  </si>
  <si>
    <t>6488299</t>
  </si>
  <si>
    <t>6488300</t>
  </si>
  <si>
    <t>6488322</t>
  </si>
  <si>
    <t>6488323</t>
  </si>
  <si>
    <t>6488324</t>
  </si>
  <si>
    <t>6488325</t>
  </si>
  <si>
    <t>6488326</t>
  </si>
  <si>
    <t>6488327</t>
  </si>
  <si>
    <t>HEIL</t>
  </si>
  <si>
    <t>AIRQUEST; ARCOAIRE; COMFORTMAKER; DAY &amp; NIGHT; HEIL; ICP COMMERCIAL; KEEPRITE; TEMPSTAR</t>
  </si>
  <si>
    <t>INTERNATIONAL COMFORT PRODUCTS</t>
  </si>
  <si>
    <t>JA5ZTC***2****</t>
  </si>
  <si>
    <t>JA5ZTC***4****</t>
  </si>
  <si>
    <t>JA5ZTC***5****</t>
  </si>
  <si>
    <t>JA5ZTE***2****</t>
  </si>
  <si>
    <t>JA5ZTE***4****</t>
  </si>
  <si>
    <t>JA5ZTE***5****</t>
  </si>
  <si>
    <t>KEEPRITE</t>
  </si>
  <si>
    <t>KENMORE</t>
  </si>
  <si>
    <t>LCH036H4E**G</t>
  </si>
  <si>
    <t>LCH036H4E**J</t>
  </si>
  <si>
    <t>LCH048H4E**G</t>
  </si>
  <si>
    <t>LCH048H4E**J</t>
  </si>
  <si>
    <t>LCH048H4E**Y</t>
  </si>
  <si>
    <t>LCH060H4E**G</t>
  </si>
  <si>
    <t>LCH060H4E**J</t>
  </si>
  <si>
    <t>LCH060H4E**Y</t>
  </si>
  <si>
    <t>TEMPSTAR</t>
  </si>
  <si>
    <t>ZT061C00*2****</t>
  </si>
  <si>
    <t>ZT061C00*4****</t>
  </si>
  <si>
    <t>ZT061C00*5****</t>
  </si>
  <si>
    <t>ZT061E***2****</t>
  </si>
  <si>
    <t>ZT061E***4****</t>
  </si>
  <si>
    <t>ZT061E***5****</t>
  </si>
  <si>
    <t>YORK</t>
  </si>
  <si>
    <t>Trane/American Standard</t>
  </si>
  <si>
    <t>Precedent</t>
  </si>
  <si>
    <t>Name</t>
  </si>
  <si>
    <t>Precedent eflex</t>
  </si>
  <si>
    <t>Precedent 17 plus</t>
  </si>
  <si>
    <t>http://www.trane.com/content/dam/Trane/Commercial/global/products-systems/equipment/unitary/rooftop-systems/precedent-3-to-10-tons/RT-PRC023AK-EN_10012015.pdf</t>
  </si>
  <si>
    <t>ultra-high efficiency</t>
  </si>
  <si>
    <t>high efficiency</t>
  </si>
  <si>
    <t>standard efficiency</t>
  </si>
  <si>
    <t>http://www.trane.com/content/dam/Trane/Commercial/global/products-systems/equipment/unitary/rooftop-systems/precedent-3-to-5-tons-17-plus/RT-PRC048J-EN_07112014.pdf</t>
  </si>
  <si>
    <t>http://www.trane.com/content/dam/Trane/Commercial/global/products-systems/equipment/unitary/rooftop-systems/precedent-3-to-5-tons-eflex/RTPRC053C-EN_07062015.pdf</t>
  </si>
  <si>
    <t>variable speed EC fan motor &amp; advanced controls</t>
  </si>
  <si>
    <t>variable speed compressor motor &amp; advanced controls</t>
  </si>
  <si>
    <t>T/YZCXXXE/F</t>
  </si>
  <si>
    <t>19.4-20.1</t>
  </si>
  <si>
    <t>higher efficiency</t>
  </si>
  <si>
    <t>webpage</t>
  </si>
  <si>
    <t>T/YHCXXXE</t>
  </si>
  <si>
    <t>T/YHCXXX</t>
  </si>
  <si>
    <t>T/YSCXXX</t>
  </si>
  <si>
    <t>From Scott Lemire at Granite State Heating and Plumbing on 3/8/2015</t>
  </si>
  <si>
    <t>6488349</t>
  </si>
  <si>
    <t>6488350</t>
  </si>
  <si>
    <t>6488351</t>
  </si>
  <si>
    <t>6488352</t>
  </si>
  <si>
    <t>6488353</t>
  </si>
  <si>
    <t>6488354</t>
  </si>
  <si>
    <t>3607618</t>
  </si>
  <si>
    <t>35200</t>
  </si>
  <si>
    <t>3607619</t>
  </si>
  <si>
    <t>3607634</t>
  </si>
  <si>
    <t>3607659</t>
  </si>
  <si>
    <t>3607633</t>
  </si>
  <si>
    <t>17.60</t>
  </si>
  <si>
    <t>3607647</t>
  </si>
  <si>
    <t>60000</t>
  </si>
  <si>
    <t>3607648</t>
  </si>
  <si>
    <t>3607646</t>
  </si>
  <si>
    <t>6488376</t>
  </si>
  <si>
    <t>6488377</t>
  </si>
  <si>
    <t>6488378</t>
  </si>
  <si>
    <t>6488379</t>
  </si>
  <si>
    <t>6488380</t>
  </si>
  <si>
    <t>6488381</t>
  </si>
  <si>
    <t>6809712</t>
  </si>
  <si>
    <t>4661495</t>
  </si>
  <si>
    <t>6809714</t>
  </si>
  <si>
    <t>4661497</t>
  </si>
  <si>
    <t>6809717</t>
  </si>
  <si>
    <t>4661499</t>
  </si>
  <si>
    <t>6809719</t>
  </si>
  <si>
    <t>4661501</t>
  </si>
  <si>
    <t>6809722</t>
  </si>
  <si>
    <t>4661503</t>
  </si>
  <si>
    <t>6809724</t>
  </si>
  <si>
    <t>4661505</t>
  </si>
  <si>
    <t>6488177</t>
  </si>
  <si>
    <t>6488178</t>
  </si>
  <si>
    <t>6488179</t>
  </si>
  <si>
    <t>6488186</t>
  </si>
  <si>
    <t>6488187</t>
  </si>
  <si>
    <t>6488188</t>
  </si>
  <si>
    <t>4890733</t>
  </si>
  <si>
    <t>RQ-002-1-*-GA**-000</t>
  </si>
  <si>
    <t>4832459</t>
  </si>
  <si>
    <t>RQ-002-1-*-HA**-000</t>
  </si>
  <si>
    <t>4890741</t>
  </si>
  <si>
    <t>RQ-002-9-*-GA**-000</t>
  </si>
  <si>
    <t>4832467</t>
  </si>
  <si>
    <t>RQ-002-9-*-HA**-000</t>
  </si>
  <si>
    <t>4890743</t>
  </si>
  <si>
    <t>RQ-003-1-*-GA**-000</t>
  </si>
  <si>
    <t>4832469</t>
  </si>
  <si>
    <t>RQ-003-1-*-HA**-000</t>
  </si>
  <si>
    <t>4890753</t>
  </si>
  <si>
    <t>RQ-003-9-*-GA**-000</t>
  </si>
  <si>
    <t>4832479</t>
  </si>
  <si>
    <t>RQ-003-9-*-HA**-000</t>
  </si>
  <si>
    <t>4832491</t>
  </si>
  <si>
    <t>RQ-004-1-*-GA**-000</t>
  </si>
  <si>
    <t>4832503</t>
  </si>
  <si>
    <t>RQ-004-1-*-GB**-000</t>
  </si>
  <si>
    <t>7164975</t>
  </si>
  <si>
    <t>RQ-004-1-*-HB**-000</t>
  </si>
  <si>
    <t>4832501</t>
  </si>
  <si>
    <t>RQ-004-9-*-GA**-000</t>
  </si>
  <si>
    <t>4832513</t>
  </si>
  <si>
    <t>RQ-004-9-*-GB**-000</t>
  </si>
  <si>
    <t>7164985</t>
  </si>
  <si>
    <t>RQ-004-9-*-HB**-000</t>
  </si>
  <si>
    <t>4832547</t>
  </si>
  <si>
    <t>RQ-005-1-*-GB**-000</t>
  </si>
  <si>
    <t>4832557</t>
  </si>
  <si>
    <t>RQ-005-9-*-GB**-000</t>
  </si>
  <si>
    <t>3607616</t>
  </si>
  <si>
    <t>LCH036H4E**P</t>
  </si>
  <si>
    <t>3607631</t>
  </si>
  <si>
    <t>LCH048H4E**P</t>
  </si>
  <si>
    <t>3607645</t>
  </si>
  <si>
    <t>LCH060H4E**P</t>
  </si>
  <si>
    <r>
      <t xml:space="preserve">Lists all units with SEER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>17 serving residential applications:</t>
    </r>
  </si>
  <si>
    <t>Count of OEMTradeName</t>
  </si>
  <si>
    <t>Tons</t>
  </si>
  <si>
    <t>Incremental cost ($/ton)</t>
  </si>
  <si>
    <t>Baseline RTU ($/ton)</t>
  </si>
  <si>
    <t>Efficient RTU ($/ton)</t>
  </si>
  <si>
    <t>4890734</t>
  </si>
  <si>
    <t>RQ-002-2-*-GA**-***</t>
  </si>
  <si>
    <t>SPY-A</t>
  </si>
  <si>
    <t>4832460</t>
  </si>
  <si>
    <t>RQ-002-2-*-HA**-***</t>
  </si>
  <si>
    <t>4890736</t>
  </si>
  <si>
    <t>RQ-002-3-*-GA**-***</t>
  </si>
  <si>
    <t>4832462</t>
  </si>
  <si>
    <t>RQ-002-3-*-HA**-***</t>
  </si>
  <si>
    <t>4890738</t>
  </si>
  <si>
    <t>RQ-002-8-*-GA**-***</t>
  </si>
  <si>
    <t>4832464</t>
  </si>
  <si>
    <t>RQ-002-8-*-HA**-***</t>
  </si>
  <si>
    <t>4890744</t>
  </si>
  <si>
    <t>RQ-003-2-*-GA**-***</t>
  </si>
  <si>
    <t>4832470</t>
  </si>
  <si>
    <t>RQ-003-2-*-HA**-***</t>
  </si>
  <si>
    <t>4890746</t>
  </si>
  <si>
    <t>RQ-003-3-*-GA**-***</t>
  </si>
  <si>
    <t>4832472</t>
  </si>
  <si>
    <t>RQ-003-3-*-HA**-***</t>
  </si>
  <si>
    <t>4890748</t>
  </si>
  <si>
    <t>RQ-003-4-*-GA**-***</t>
  </si>
  <si>
    <t>4832474</t>
  </si>
  <si>
    <t>RQ-003-4-*-HA**-***</t>
  </si>
  <si>
    <t>4890750</t>
  </si>
  <si>
    <t>RQ-003-8-*-GA**-***</t>
  </si>
  <si>
    <t>4832476</t>
  </si>
  <si>
    <t>RQ-003-8-*-HA**-***</t>
  </si>
  <si>
    <t>4832492</t>
  </si>
  <si>
    <t>RQ-004-2-*-GA**-***</t>
  </si>
  <si>
    <t>4832504</t>
  </si>
  <si>
    <t>RQ-004-2-*-GB**-***</t>
  </si>
  <si>
    <t>7164976</t>
  </si>
  <si>
    <t>RQ-004-2-*-HB**-***</t>
  </si>
  <si>
    <t>4832494</t>
  </si>
  <si>
    <t>RQ-004-3-*-GA**-***</t>
  </si>
  <si>
    <t>4832506</t>
  </si>
  <si>
    <t>RQ-004-3-*-GB**-***</t>
  </si>
  <si>
    <t>7164978</t>
  </si>
  <si>
    <t>RQ-004-3-*-HB**-***</t>
  </si>
  <si>
    <t>4832496</t>
  </si>
  <si>
    <t>RQ-004-4-*-GA**-***</t>
  </si>
  <si>
    <t>4832508</t>
  </si>
  <si>
    <t>RQ-004-4-*-GB**-***</t>
  </si>
  <si>
    <t>7164980</t>
  </si>
  <si>
    <t>RQ-004-4-*-HB**-***</t>
  </si>
  <si>
    <t>4832498</t>
  </si>
  <si>
    <t>RQ-004-8-*-GA**-***</t>
  </si>
  <si>
    <t>4832510</t>
  </si>
  <si>
    <t>RQ-004-8-*-GB**-***</t>
  </si>
  <si>
    <t>7164982</t>
  </si>
  <si>
    <t>RQ-004-8-*-HB**-***</t>
  </si>
  <si>
    <t>4832548</t>
  </si>
  <si>
    <t>RQ-005-2-*-GB**-***</t>
  </si>
  <si>
    <t>4832550</t>
  </si>
  <si>
    <t>RQ-005-3-*-GB**-***</t>
  </si>
  <si>
    <t>4832552</t>
  </si>
  <si>
    <t>RQ-005-4-*-GB**-***</t>
  </si>
  <si>
    <t>4832554</t>
  </si>
  <si>
    <t>RQ-005-8-*-GB**-***</t>
  </si>
  <si>
    <t>6809731</t>
  </si>
  <si>
    <t>YHC037E3*(L,M,H,X,Y,Z)A</t>
  </si>
  <si>
    <t>6809733</t>
  </si>
  <si>
    <t>YHC037E4*(L,M,H,X,Y,Z)A</t>
  </si>
  <si>
    <t>6809734</t>
  </si>
  <si>
    <t>YHC037EW*(L,M,H,X,Y,Z)A</t>
  </si>
  <si>
    <t>6809736</t>
  </si>
  <si>
    <t>YHC047E3*(L,M,H,X,Y,Z)A</t>
  </si>
  <si>
    <t>6809738</t>
  </si>
  <si>
    <t>YHC047E4*(L,M,H,X,Y,Z)A</t>
  </si>
  <si>
    <t>6809739</t>
  </si>
  <si>
    <t>YHC047EW*(L,M,H,X,Y,Z)A</t>
  </si>
  <si>
    <t>6809741</t>
  </si>
  <si>
    <t>YHC067E3*(L,M,H,X,Y,Z)A</t>
  </si>
  <si>
    <t>6809743</t>
  </si>
  <si>
    <t>YHC067E4*(L,M,H,X,Y,Z)A</t>
  </si>
  <si>
    <t>6809744</t>
  </si>
  <si>
    <t>YHC067EW*(L,M,H,X,Y,Z)A</t>
  </si>
  <si>
    <t>7191356</t>
  </si>
  <si>
    <t>YZC036E3R(L,M,H,X,Y,Z)A</t>
  </si>
  <si>
    <t>7191431</t>
  </si>
  <si>
    <t>YZC036E4R(L,M,H,X,Y,Z)A</t>
  </si>
  <si>
    <t>7191524</t>
  </si>
  <si>
    <t>YZC048F3R(L,M,H,X,Y,Z)A</t>
  </si>
  <si>
    <t>7191603</t>
  </si>
  <si>
    <t>YZC048F4R(L,M,H,X,Y,Z)A</t>
  </si>
  <si>
    <t>8192056</t>
  </si>
  <si>
    <t>YZC060E3R(L,M,H,X,Y,Z)A</t>
  </si>
  <si>
    <t>7191721</t>
  </si>
  <si>
    <t>YZC060E4R(L,M,H,X,Y,Z)A</t>
  </si>
  <si>
    <t>7064316</t>
  </si>
  <si>
    <t>48LC**04*0*1A*****</t>
  </si>
  <si>
    <t>7064317</t>
  </si>
  <si>
    <t>48LC**04*0*5A*****</t>
  </si>
  <si>
    <t>7064318</t>
  </si>
  <si>
    <t>48LC**04*0*6A*****</t>
  </si>
  <si>
    <t>7064328</t>
  </si>
  <si>
    <t>48LC**05*0*1A*****</t>
  </si>
  <si>
    <t>7064329</t>
  </si>
  <si>
    <t>48LC**05*0*5A*****</t>
  </si>
  <si>
    <t>7064330</t>
  </si>
  <si>
    <t>48LC**05*0*6A*****</t>
  </si>
  <si>
    <t>7064322</t>
  </si>
  <si>
    <t>48LC**06*0*1A*****</t>
  </si>
  <si>
    <t>7064323</t>
  </si>
  <si>
    <t>48LC**06*0*5A*****</t>
  </si>
  <si>
    <t>7064324</t>
  </si>
  <si>
    <t>48LC**06*0*6A*****</t>
  </si>
  <si>
    <t>8950597</t>
  </si>
  <si>
    <t>48LCD004E0C1032769</t>
  </si>
  <si>
    <t>8950598</t>
  </si>
  <si>
    <t>48LCD004E0C1032770</t>
  </si>
  <si>
    <t>8950599</t>
  </si>
  <si>
    <t>48LCD004E0C1032771</t>
  </si>
  <si>
    <t>8950600</t>
  </si>
  <si>
    <t>48LCD004E0C1032772</t>
  </si>
  <si>
    <t>8950595</t>
  </si>
  <si>
    <t>48LCD004E0C1032773</t>
  </si>
  <si>
    <t>8950596</t>
  </si>
  <si>
    <t>48LCE006E0C1032774</t>
  </si>
  <si>
    <t>6488247</t>
  </si>
  <si>
    <t>ZV-A3[A,B,N,S]***T****</t>
  </si>
  <si>
    <t>6488248</t>
  </si>
  <si>
    <t>ZV-A3[A,B,N,S]***W****</t>
  </si>
  <si>
    <t>6488249</t>
  </si>
  <si>
    <t>ZV-A3[A,B,N,S]***X****</t>
  </si>
  <si>
    <t>6488256</t>
  </si>
  <si>
    <t>ZV-A4[A,B,N,S]***T****</t>
  </si>
  <si>
    <t>6488257</t>
  </si>
  <si>
    <t>ZV-A4[A,B,N,S]***W****</t>
  </si>
  <si>
    <t>6488258</t>
  </si>
  <si>
    <t>ZV-A4[A,B,N,S]***X****</t>
  </si>
  <si>
    <t>6488265</t>
  </si>
  <si>
    <t>ZV-A5[A,B,N,S]***T****</t>
  </si>
  <si>
    <t>6488266</t>
  </si>
  <si>
    <t>ZV-A5[A,B,N,S]***W****</t>
  </si>
  <si>
    <t>6488267</t>
  </si>
  <si>
    <t>ZV-A5[A,B,N,S]***X****</t>
  </si>
  <si>
    <t>5319458</t>
  </si>
  <si>
    <t>DPS005AHCE***-4</t>
  </si>
  <si>
    <t>18.05</t>
  </si>
  <si>
    <t>5319450</t>
  </si>
  <si>
    <t>DPS005AHCE4**-4</t>
  </si>
  <si>
    <t>5319460</t>
  </si>
  <si>
    <t>DPS005AHCG***-4</t>
  </si>
  <si>
    <t>5319452</t>
  </si>
  <si>
    <t>DPS005AHCG4**-4</t>
  </si>
  <si>
    <t>5319459</t>
  </si>
  <si>
    <t>DPS005AHCW***-4</t>
  </si>
  <si>
    <t>5319451</t>
  </si>
  <si>
    <t>DPS005AHCW4**-4</t>
  </si>
  <si>
    <t>6488274</t>
  </si>
  <si>
    <t>6488275</t>
  </si>
  <si>
    <t>6488276</t>
  </si>
  <si>
    <t>6488283</t>
  </si>
  <si>
    <t>6488284</t>
  </si>
  <si>
    <t>6488285</t>
  </si>
  <si>
    <t>6488292</t>
  </si>
  <si>
    <t>6488293</t>
  </si>
  <si>
    <t>6488294</t>
  </si>
  <si>
    <t>6488301</t>
  </si>
  <si>
    <t>6488302</t>
  </si>
  <si>
    <t>6488303</t>
  </si>
  <si>
    <t>6488310</t>
  </si>
  <si>
    <t>6488311</t>
  </si>
  <si>
    <t>6488312</t>
  </si>
  <si>
    <t>6488319</t>
  </si>
  <si>
    <t>6488320</t>
  </si>
  <si>
    <t>6488321</t>
  </si>
  <si>
    <t>6488328</t>
  </si>
  <si>
    <t>JA3ZT[A,B,N,S]***2****</t>
  </si>
  <si>
    <t>6488329</t>
  </si>
  <si>
    <t>JA3ZT[A,B,N,S]***4****</t>
  </si>
  <si>
    <t>6488330</t>
  </si>
  <si>
    <t>JA3ZT[A,B,N,S]***5****</t>
  </si>
  <si>
    <t>6488337</t>
  </si>
  <si>
    <t>JA4ZT[A,B,N,S]***2****</t>
  </si>
  <si>
    <t>6488338</t>
  </si>
  <si>
    <t>JA4ZT[A,B,N,S]***4****</t>
  </si>
  <si>
    <t>6488339</t>
  </si>
  <si>
    <t>JA4ZT[A,B,N,S]***5****</t>
  </si>
  <si>
    <t>6488346</t>
  </si>
  <si>
    <t>JA5ZT[A,B,N,S]***2****</t>
  </si>
  <si>
    <t>6488347</t>
  </si>
  <si>
    <t>JA5ZT[A,B,N,S]***4****</t>
  </si>
  <si>
    <t>6488348</t>
  </si>
  <si>
    <t>JA5ZT[A,B,N,S]***5****</t>
  </si>
  <si>
    <t>3607626</t>
  </si>
  <si>
    <t>LGH036H4E**G</t>
  </si>
  <si>
    <t>3607627</t>
  </si>
  <si>
    <t>LGH036H4E**J</t>
  </si>
  <si>
    <t>3607625</t>
  </si>
  <si>
    <t>LGH036H4E**Y</t>
  </si>
  <si>
    <t>3607637</t>
  </si>
  <si>
    <t>LGH048H4E**G</t>
  </si>
  <si>
    <t>3607638</t>
  </si>
  <si>
    <t>LGH048H4E**J</t>
  </si>
  <si>
    <t>3607636</t>
  </si>
  <si>
    <t>LGH048H4E**Y</t>
  </si>
  <si>
    <t>3607651</t>
  </si>
  <si>
    <t>LGH060H4E**G</t>
  </si>
  <si>
    <t>3607652</t>
  </si>
  <si>
    <t>LGH060H4E**J</t>
  </si>
  <si>
    <t>3607650</t>
  </si>
  <si>
    <t>LGH060H4E**Y</t>
  </si>
  <si>
    <t>6488355</t>
  </si>
  <si>
    <t>6488356</t>
  </si>
  <si>
    <t>6488357</t>
  </si>
  <si>
    <t>6488364</t>
  </si>
  <si>
    <t>6488365</t>
  </si>
  <si>
    <t>6488366</t>
  </si>
  <si>
    <t>6488373</t>
  </si>
  <si>
    <t>6488374</t>
  </si>
  <si>
    <t>6488375</t>
  </si>
  <si>
    <t>6809713</t>
  </si>
  <si>
    <t>6809715</t>
  </si>
  <si>
    <t>6809716</t>
  </si>
  <si>
    <t>6809718</t>
  </si>
  <si>
    <t>6809720</t>
  </si>
  <si>
    <t>6809721</t>
  </si>
  <si>
    <t>6809723</t>
  </si>
  <si>
    <t>6809725</t>
  </si>
  <si>
    <t>6809726</t>
  </si>
  <si>
    <t>7189999</t>
  </si>
  <si>
    <t>7190002</t>
  </si>
  <si>
    <t>7190005</t>
  </si>
  <si>
    <t>7190008</t>
  </si>
  <si>
    <t>8192055</t>
  </si>
  <si>
    <t>7190011</t>
  </si>
  <si>
    <t>6488162</t>
  </si>
  <si>
    <t>ZT037[A,B,N,S]***2****</t>
  </si>
  <si>
    <t>6488163</t>
  </si>
  <si>
    <t>ZT037[A,B,N,S]***4****</t>
  </si>
  <si>
    <t>6488164</t>
  </si>
  <si>
    <t>ZT037[A,B,N,S]***5****</t>
  </si>
  <si>
    <t>6488168</t>
  </si>
  <si>
    <t>ZT049[A,B,N,S]***2****</t>
  </si>
  <si>
    <t>6488169</t>
  </si>
  <si>
    <t>ZT049[A,B,N,S]***4****</t>
  </si>
  <si>
    <t>6488170</t>
  </si>
  <si>
    <t>ZT049[A,B,N,S]***5****</t>
  </si>
  <si>
    <t>6488174</t>
  </si>
  <si>
    <t>ZT061[A,B,N,S]***2****</t>
  </si>
  <si>
    <t>6488175</t>
  </si>
  <si>
    <t>ZT061[A,B,N,S]***4****</t>
  </si>
  <si>
    <t>6488176</t>
  </si>
  <si>
    <t>ZT061[A,B,N,S]***5****</t>
  </si>
  <si>
    <r>
      <t xml:space="preserve">Lists all units SPY-A with SEER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>17 serving commercial applications:</t>
    </r>
  </si>
  <si>
    <r>
      <t xml:space="preserve">Lists all SP-A units with SEER </t>
    </r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>17 serving commercial applications:</t>
    </r>
  </si>
  <si>
    <t>Max of Capacity95FHigh</t>
  </si>
  <si>
    <t>HighHeat47F</t>
  </si>
  <si>
    <t>HSPF</t>
  </si>
  <si>
    <t>LowHeat17F</t>
  </si>
  <si>
    <t>6345796</t>
  </si>
  <si>
    <t>PHR542***H***A*</t>
  </si>
  <si>
    <t>15.00</t>
  </si>
  <si>
    <t>8.20</t>
  </si>
  <si>
    <t>24000</t>
  </si>
  <si>
    <t>HSP-A</t>
  </si>
  <si>
    <t>6345798</t>
  </si>
  <si>
    <t>PHR548***H***A*</t>
  </si>
  <si>
    <t>26000</t>
  </si>
  <si>
    <t>6345800</t>
  </si>
  <si>
    <t>PHR560***H***A*</t>
  </si>
  <si>
    <t>8.50</t>
  </si>
  <si>
    <t>32400</t>
  </si>
  <si>
    <t>7180051</t>
  </si>
  <si>
    <t>4DCZ6036B3</t>
  </si>
  <si>
    <t>12.20</t>
  </si>
  <si>
    <t>31000</t>
  </si>
  <si>
    <t>8.30</t>
  </si>
  <si>
    <t>19200</t>
  </si>
  <si>
    <t>7180056</t>
  </si>
  <si>
    <t>4DCZ6048B3</t>
  </si>
  <si>
    <t>23200</t>
  </si>
  <si>
    <t>1505064</t>
  </si>
  <si>
    <t>4WCZ6036A3</t>
  </si>
  <si>
    <t>34000</t>
  </si>
  <si>
    <t>9.00</t>
  </si>
  <si>
    <t>20800</t>
  </si>
  <si>
    <t>1505066</t>
  </si>
  <si>
    <t>4WCZ6036A4</t>
  </si>
  <si>
    <t>7180049</t>
  </si>
  <si>
    <t>4WCZ6036B3</t>
  </si>
  <si>
    <t>7180050</t>
  </si>
  <si>
    <t>4WCZ6036B4</t>
  </si>
  <si>
    <t>1505074</t>
  </si>
  <si>
    <t>4WCZ6048A3</t>
  </si>
  <si>
    <t>27000</t>
  </si>
  <si>
    <t>1505076</t>
  </si>
  <si>
    <t>4WCZ6048A4</t>
  </si>
  <si>
    <t>7180054</t>
  </si>
  <si>
    <t>4WCZ6048B3</t>
  </si>
  <si>
    <t>7180055</t>
  </si>
  <si>
    <t>4WCZ6048B4</t>
  </si>
  <si>
    <t>6345807</t>
  </si>
  <si>
    <t>6345809</t>
  </si>
  <si>
    <t>6345811</t>
  </si>
  <si>
    <t>4935348</t>
  </si>
  <si>
    <t>549JE05**********A</t>
  </si>
  <si>
    <t>15.80</t>
  </si>
  <si>
    <t>46000</t>
  </si>
  <si>
    <t>23800</t>
  </si>
  <si>
    <t>4935384</t>
  </si>
  <si>
    <t>549JE06**********A</t>
  </si>
  <si>
    <t>55000</t>
  </si>
  <si>
    <t>28600</t>
  </si>
  <si>
    <t>4935347</t>
  </si>
  <si>
    <t>549JP05**********A</t>
  </si>
  <si>
    <t>4935383</t>
  </si>
  <si>
    <t>549JP06**********A</t>
  </si>
  <si>
    <t>4935345</t>
  </si>
  <si>
    <t>549JT05**********A</t>
  </si>
  <si>
    <t>4935381</t>
  </si>
  <si>
    <t>549JT06**********A</t>
  </si>
  <si>
    <t>6345772</t>
  </si>
  <si>
    <t>607EEXA42****A</t>
  </si>
  <si>
    <t>6345775</t>
  </si>
  <si>
    <t>607EEXA48****A</t>
  </si>
  <si>
    <t>6345778</t>
  </si>
  <si>
    <t>607EEXA60****A</t>
  </si>
  <si>
    <t>6345771</t>
  </si>
  <si>
    <t>607EPXA42****A</t>
  </si>
  <si>
    <t>6345774</t>
  </si>
  <si>
    <t>607EPXA48****A</t>
  </si>
  <si>
    <t>6345777</t>
  </si>
  <si>
    <t>607EPXA60****A</t>
  </si>
  <si>
    <t>6345759</t>
  </si>
  <si>
    <t>677EPWA42****A</t>
  </si>
  <si>
    <t>6345761</t>
  </si>
  <si>
    <t>677EPWA48****A</t>
  </si>
  <si>
    <t>6345763</t>
  </si>
  <si>
    <t>677EPWA60****A</t>
  </si>
  <si>
    <t>6335194</t>
  </si>
  <si>
    <t>48VR*A42***50</t>
  </si>
  <si>
    <t>6335196</t>
  </si>
  <si>
    <t>48VR*A48***50</t>
  </si>
  <si>
    <t>6335198</t>
  </si>
  <si>
    <t>48VR*A60***50</t>
  </si>
  <si>
    <t>6335180</t>
  </si>
  <si>
    <t>50VR*A42***50</t>
  </si>
  <si>
    <t>6335181</t>
  </si>
  <si>
    <t>50VR*A42***60</t>
  </si>
  <si>
    <t>6335183</t>
  </si>
  <si>
    <t>50VR*A48***50</t>
  </si>
  <si>
    <t>6335184</t>
  </si>
  <si>
    <t>50VR*A48***60</t>
  </si>
  <si>
    <t>6335186</t>
  </si>
  <si>
    <t>50VR*A60***50</t>
  </si>
  <si>
    <t>6335187</t>
  </si>
  <si>
    <t>50VR*A60***60</t>
  </si>
  <si>
    <t>4890852</t>
  </si>
  <si>
    <t>50HCQ*05***1A*</t>
  </si>
  <si>
    <t>4890850</t>
  </si>
  <si>
    <t>50HCQ*05***5A*</t>
  </si>
  <si>
    <t>4890851</t>
  </si>
  <si>
    <t>50HCQ*05***6A*</t>
  </si>
  <si>
    <t>4890856</t>
  </si>
  <si>
    <t>50HCQ*06***1A*</t>
  </si>
  <si>
    <t>4890854</t>
  </si>
  <si>
    <t>50HCQ*06***5A*</t>
  </si>
  <si>
    <t>4890855</t>
  </si>
  <si>
    <t>50HCQ*06***6A*</t>
  </si>
  <si>
    <t>6345818</t>
  </si>
  <si>
    <t>6345820</t>
  </si>
  <si>
    <t>6345822</t>
  </si>
  <si>
    <t>5376633</t>
  </si>
  <si>
    <t>DPS003AHHE***-3</t>
  </si>
  <si>
    <t>12.85</t>
  </si>
  <si>
    <t>16.10</t>
  </si>
  <si>
    <t>30000</t>
  </si>
  <si>
    <t>9.10</t>
  </si>
  <si>
    <t>20400</t>
  </si>
  <si>
    <t>6721804</t>
  </si>
  <si>
    <t>DPS003AHHE4**-3</t>
  </si>
  <si>
    <t>5376635</t>
  </si>
  <si>
    <t>DPS003AHHG***-3</t>
  </si>
  <si>
    <t>6721808</t>
  </si>
  <si>
    <t>DPS003AHHG4**-3</t>
  </si>
  <si>
    <t>5376634</t>
  </si>
  <si>
    <t>DPS003AHHW***-3</t>
  </si>
  <si>
    <t>6721806</t>
  </si>
  <si>
    <t>DPS003AHHW4**-3</t>
  </si>
  <si>
    <t>5376632</t>
  </si>
  <si>
    <t>DPS003AHHY***-3</t>
  </si>
  <si>
    <t>13.15</t>
  </si>
  <si>
    <t>16.50</t>
  </si>
  <si>
    <t>9.20</t>
  </si>
  <si>
    <t>6721802</t>
  </si>
  <si>
    <t>DPS003AHHY4**-3</t>
  </si>
  <si>
    <t>5376643</t>
  </si>
  <si>
    <t>DPS004AHHY***-4</t>
  </si>
  <si>
    <t>12.10</t>
  </si>
  <si>
    <t>43000</t>
  </si>
  <si>
    <t>8.90</t>
  </si>
  <si>
    <t>24200</t>
  </si>
  <si>
    <t>6721818</t>
  </si>
  <si>
    <t>DPS004AHHY4**-4</t>
  </si>
  <si>
    <t>5319467</t>
  </si>
  <si>
    <t>DPS005AHHE***-4</t>
  </si>
  <si>
    <t>12.35</t>
  </si>
  <si>
    <t>53500</t>
  </si>
  <si>
    <t>8.40</t>
  </si>
  <si>
    <t>33000</t>
  </si>
  <si>
    <t>5319475</t>
  </si>
  <si>
    <t>DPS005AHHE4**-4</t>
  </si>
  <si>
    <t>5319469</t>
  </si>
  <si>
    <t>DPS005AHHG***-4</t>
  </si>
  <si>
    <t>5319477</t>
  </si>
  <si>
    <t>DPS005AHHG4**-4</t>
  </si>
  <si>
    <t>5319468</t>
  </si>
  <si>
    <t>DPS005AHHW***-4</t>
  </si>
  <si>
    <t>5319476</t>
  </si>
  <si>
    <t>DPS005AHHW4**-4</t>
  </si>
  <si>
    <t>5319466</t>
  </si>
  <si>
    <t>DPS005AHHY***-4</t>
  </si>
  <si>
    <t>12.65</t>
  </si>
  <si>
    <t>5319474</t>
  </si>
  <si>
    <t>DPS005AHHY4**-4</t>
  </si>
  <si>
    <t>6345829</t>
  </si>
  <si>
    <t>6345831</t>
  </si>
  <si>
    <t>6345833</t>
  </si>
  <si>
    <t>6345785</t>
  </si>
  <si>
    <t>6345787</t>
  </si>
  <si>
    <t>6345789</t>
  </si>
  <si>
    <t>4935367</t>
  </si>
  <si>
    <t>RHH048H********</t>
  </si>
  <si>
    <t>4935368</t>
  </si>
  <si>
    <t>RHH048L********</t>
  </si>
  <si>
    <t>4935365</t>
  </si>
  <si>
    <t>RHH048S********</t>
  </si>
  <si>
    <t>4935403</t>
  </si>
  <si>
    <t>RHH060H********</t>
  </si>
  <si>
    <t>4935404</t>
  </si>
  <si>
    <t>RHH060L********</t>
  </si>
  <si>
    <t>4935401</t>
  </si>
  <si>
    <t>RHH060S********</t>
  </si>
  <si>
    <t>6345840</t>
  </si>
  <si>
    <t>6345842</t>
  </si>
  <si>
    <t>6345844</t>
  </si>
  <si>
    <t>6345851</t>
  </si>
  <si>
    <t>6345853</t>
  </si>
  <si>
    <t>6345855</t>
  </si>
  <si>
    <t>6345862</t>
  </si>
  <si>
    <t>6345864</t>
  </si>
  <si>
    <t>6345866</t>
  </si>
  <si>
    <t>7180038</t>
  </si>
  <si>
    <t>7180043</t>
  </si>
  <si>
    <t>1505063</t>
  </si>
  <si>
    <t>1505065</t>
  </si>
  <si>
    <t>7180036</t>
  </si>
  <si>
    <t>7180037</t>
  </si>
  <si>
    <t>1505073</t>
  </si>
  <si>
    <t>1505075</t>
  </si>
  <si>
    <t>7180041</t>
  </si>
  <si>
    <t>7180042</t>
  </si>
  <si>
    <t>6345795</t>
  </si>
  <si>
    <t>PHR542***K***A*</t>
  </si>
  <si>
    <t>6345797</t>
  </si>
  <si>
    <t>PHR548***K***A*</t>
  </si>
  <si>
    <t>6345799</t>
  </si>
  <si>
    <t>PHR560***K***A*</t>
  </si>
  <si>
    <t>8143322</t>
  </si>
  <si>
    <t>AMANA</t>
  </si>
  <si>
    <t>AMANA HEATING AND AIR CONDITIONING</t>
  </si>
  <si>
    <t>APH1636M41A*</t>
  </si>
  <si>
    <t>33600</t>
  </si>
  <si>
    <t>19400</t>
  </si>
  <si>
    <t>8143323</t>
  </si>
  <si>
    <t>APH1642M41A*</t>
  </si>
  <si>
    <t>21600</t>
  </si>
  <si>
    <t>8143324</t>
  </si>
  <si>
    <t>APH1648M41A*</t>
  </si>
  <si>
    <t>45500</t>
  </si>
  <si>
    <t>7795572</t>
  </si>
  <si>
    <t>4DCZ6036C1</t>
  </si>
  <si>
    <t>7795573</t>
  </si>
  <si>
    <t>4DCZ6048C1</t>
  </si>
  <si>
    <t>8955003</t>
  </si>
  <si>
    <t>4WCY5024A1</t>
  </si>
  <si>
    <t>22400</t>
  </si>
  <si>
    <t>13100</t>
  </si>
  <si>
    <t>8955004</t>
  </si>
  <si>
    <t>4WCY5030A1</t>
  </si>
  <si>
    <t>16700</t>
  </si>
  <si>
    <t>8955005</t>
  </si>
  <si>
    <t>4WCY5036A1</t>
  </si>
  <si>
    <t>32600</t>
  </si>
  <si>
    <t>21800</t>
  </si>
  <si>
    <t>8955006</t>
  </si>
  <si>
    <t>4WCY5042A1</t>
  </si>
  <si>
    <t>21200</t>
  </si>
  <si>
    <t>8955007</t>
  </si>
  <si>
    <t>4WCY5048A1</t>
  </si>
  <si>
    <t>42500</t>
  </si>
  <si>
    <t>1505062</t>
  </si>
  <si>
    <t>4WCZ6036A1</t>
  </si>
  <si>
    <t>7180047</t>
  </si>
  <si>
    <t>4WCZ6036B1</t>
  </si>
  <si>
    <t>1505072</t>
  </si>
  <si>
    <t>4WCZ6048A1</t>
  </si>
  <si>
    <t>7180052</t>
  </si>
  <si>
    <t>4WCZ6048B1</t>
  </si>
  <si>
    <t>8107730</t>
  </si>
  <si>
    <t>4WHC4024A1</t>
  </si>
  <si>
    <t>11700</t>
  </si>
  <si>
    <t>6345806</t>
  </si>
  <si>
    <t>6345808</t>
  </si>
  <si>
    <t>6345810</t>
  </si>
  <si>
    <t>4935346</t>
  </si>
  <si>
    <t>549JJ05**********A</t>
  </si>
  <si>
    <t>4935382</t>
  </si>
  <si>
    <t>549JJ06**********A</t>
  </si>
  <si>
    <t>6345770</t>
  </si>
  <si>
    <t>607ENXA42****A</t>
  </si>
  <si>
    <t>6345773</t>
  </si>
  <si>
    <t>607ENXA48****A</t>
  </si>
  <si>
    <t>6345776</t>
  </si>
  <si>
    <t>607ENXA60****A</t>
  </si>
  <si>
    <t>6345762</t>
  </si>
  <si>
    <t>Discontinued</t>
  </si>
  <si>
    <t>677ENWA60****A</t>
  </si>
  <si>
    <t>8170665</t>
  </si>
  <si>
    <t>677ENWB42****A</t>
  </si>
  <si>
    <t>8170666</t>
  </si>
  <si>
    <t>677ENWB48****A</t>
  </si>
  <si>
    <t>8170667</t>
  </si>
  <si>
    <t>677ENWB60****A</t>
  </si>
  <si>
    <t>6335197</t>
  </si>
  <si>
    <t>48VR*A60***30</t>
  </si>
  <si>
    <t>7850746</t>
  </si>
  <si>
    <t>48VR*B42***30</t>
  </si>
  <si>
    <t>7850747</t>
  </si>
  <si>
    <t>48VR*B48***30</t>
  </si>
  <si>
    <t>7850748</t>
  </si>
  <si>
    <t>48VR*B60***30</t>
  </si>
  <si>
    <t>6335179</t>
  </si>
  <si>
    <t>50VR*A42***30</t>
  </si>
  <si>
    <t>6335182</t>
  </si>
  <si>
    <t>50VR*A48***30</t>
  </si>
  <si>
    <t>6335185</t>
  </si>
  <si>
    <t>50VR*A60***30</t>
  </si>
  <si>
    <t>4890849</t>
  </si>
  <si>
    <t>50HCQ*05***3A*</t>
  </si>
  <si>
    <t>4890853</t>
  </si>
  <si>
    <t>50HCQ*06***3A*</t>
  </si>
  <si>
    <t>6345817</t>
  </si>
  <si>
    <t>6345819</t>
  </si>
  <si>
    <t>6345821</t>
  </si>
  <si>
    <t>8143327</t>
  </si>
  <si>
    <t>DAIKIN MANUFACTURING COMPANY, L.P.</t>
  </si>
  <si>
    <t>DP16HM3641A*</t>
  </si>
  <si>
    <t>8143328</t>
  </si>
  <si>
    <t>DP16HM4241A*</t>
  </si>
  <si>
    <t>8143329</t>
  </si>
  <si>
    <t>DP16HM4841A*</t>
  </si>
  <si>
    <t>6345828</t>
  </si>
  <si>
    <t>6345830</t>
  </si>
  <si>
    <t>6345832</t>
  </si>
  <si>
    <t>8143314</t>
  </si>
  <si>
    <t>GOODMAN; JANITROL; AMANA DISTINCTIONS; EVERREST; ONE HOUR AIR CONDITIONING AND HEATING; ENERGI AIR</t>
  </si>
  <si>
    <t>GOODMAN MANUFACTURING CO., LP.</t>
  </si>
  <si>
    <t>GPH1636M41A*</t>
  </si>
  <si>
    <t>8143315</t>
  </si>
  <si>
    <t>GPH1642M41A*</t>
  </si>
  <si>
    <t>8143316</t>
  </si>
  <si>
    <t>GPH1648M41A*</t>
  </si>
  <si>
    <t>6345784</t>
  </si>
  <si>
    <t>6345786</t>
  </si>
  <si>
    <t>6345788</t>
  </si>
  <si>
    <t>4935366</t>
  </si>
  <si>
    <t>RHH048K********</t>
  </si>
  <si>
    <t>4935402</t>
  </si>
  <si>
    <t>RHH060K********</t>
  </si>
  <si>
    <t>6345839</t>
  </si>
  <si>
    <t>6345841</t>
  </si>
  <si>
    <t>6345843</t>
  </si>
  <si>
    <t>6345850</t>
  </si>
  <si>
    <t>6345852</t>
  </si>
  <si>
    <t>6345854</t>
  </si>
  <si>
    <t>4398659</t>
  </si>
  <si>
    <t>RHEEM; RUUD; WEATHERKING</t>
  </si>
  <si>
    <t>RHEEM SALES COMPANY, INC.</t>
  </si>
  <si>
    <t>RQRM-A024JK</t>
  </si>
  <si>
    <t>4141682</t>
  </si>
  <si>
    <t>RQRM-A030JK</t>
  </si>
  <si>
    <t>28800</t>
  </si>
  <si>
    <t>16000</t>
  </si>
  <si>
    <t>4398660</t>
  </si>
  <si>
    <t>RQRM-A042JK</t>
  </si>
  <si>
    <t>39500</t>
  </si>
  <si>
    <t>4141684</t>
  </si>
  <si>
    <t>RQRM-A048JK</t>
  </si>
  <si>
    <t>43500</t>
  </si>
  <si>
    <t>4398694</t>
  </si>
  <si>
    <t>RQRM-A060JK</t>
  </si>
  <si>
    <t>31600</t>
  </si>
  <si>
    <t>6345861</t>
  </si>
  <si>
    <t>6345863</t>
  </si>
  <si>
    <t>6345865</t>
  </si>
  <si>
    <t>7795564</t>
  </si>
  <si>
    <t>7795565</t>
  </si>
  <si>
    <t>8954997</t>
  </si>
  <si>
    <t>8955001</t>
  </si>
  <si>
    <t>8955002</t>
  </si>
  <si>
    <t>8954998</t>
  </si>
  <si>
    <t>8954999</t>
  </si>
  <si>
    <t>1505061</t>
  </si>
  <si>
    <t>7180034</t>
  </si>
  <si>
    <t>1505071</t>
  </si>
  <si>
    <t>7180039</t>
  </si>
  <si>
    <t>8107726</t>
  </si>
  <si>
    <t>4398664</t>
  </si>
  <si>
    <t>THERMAL ZONE</t>
  </si>
  <si>
    <t>UNITED REFRIGERATION, INC.</t>
  </si>
  <si>
    <t>TZHH-624JL</t>
  </si>
  <si>
    <t>4141748</t>
  </si>
  <si>
    <t>TZHH-630JL</t>
  </si>
  <si>
    <t>4398668</t>
  </si>
  <si>
    <t>TZHH-642JL</t>
  </si>
  <si>
    <t>4141756</t>
  </si>
  <si>
    <t>TZHH-648JL</t>
  </si>
  <si>
    <t>4398698</t>
  </si>
  <si>
    <t>TZHH-660JL</t>
  </si>
  <si>
    <t>8382114</t>
  </si>
  <si>
    <t>XENON</t>
  </si>
  <si>
    <t>8382115</t>
  </si>
  <si>
    <t>8382116</t>
  </si>
  <si>
    <t>8936441</t>
  </si>
  <si>
    <t>XYE05A1***********</t>
  </si>
  <si>
    <t>8936445</t>
  </si>
  <si>
    <t>XYE06A1***********</t>
  </si>
  <si>
    <t>Cooling Only
$/ton</t>
  </si>
  <si>
    <t>Heat Pumps
$/ton</t>
  </si>
  <si>
    <t>http://www.neep.org/file/1001/download?token=dWXnO1Ys</t>
  </si>
  <si>
    <t>CEE Tier I Unit</t>
  </si>
  <si>
    <t xml:space="preserve">CEE Tier II Unit </t>
  </si>
  <si>
    <t>EER = 10.3</t>
  </si>
  <si>
    <t>EER = 11.5</t>
  </si>
  <si>
    <t>EER = 12</t>
  </si>
  <si>
    <t>Incremental Cost</t>
  </si>
  <si>
    <t>$123/ton</t>
  </si>
  <si>
    <t>$174/ton</t>
  </si>
  <si>
    <t>&gt; 65,000 BTU/hr and ≤ 135,000 Btu/hr</t>
  </si>
  <si>
    <t>EER = 9.7</t>
  </si>
  <si>
    <t>$184/ton</t>
  </si>
  <si>
    <t>$235/ton</t>
  </si>
  <si>
    <t>From NEEP Phase I Incremental Cost Research, completed by Navigant in 2011:</t>
  </si>
  <si>
    <t>DEER2016 Cost Workbook for Packaged and Split HVAC Systems</t>
  </si>
  <si>
    <t>Information finalized by ERS on 3/23/2016</t>
  </si>
  <si>
    <t>Information finalized by ERS on 3/8/2016</t>
  </si>
  <si>
    <t>Final pull on March 23, 2016</t>
  </si>
  <si>
    <t>Advanced Rooftop Units (RTUs)</t>
  </si>
  <si>
    <t>CEE Efficiency Tier</t>
  </si>
  <si>
    <t>Capacity</t>
  </si>
  <si>
    <t>Reference</t>
  </si>
  <si>
    <t>Tier 1</t>
  </si>
  <si>
    <t>Tier 2</t>
  </si>
  <si>
    <t>Tier 2+</t>
  </si>
  <si>
    <t>Advanced Tier</t>
  </si>
  <si>
    <t>≤65,000 btu/h</t>
  </si>
  <si>
    <t>2011 NEEP Phase I Study</t>
  </si>
  <si>
    <t>N.D.</t>
  </si>
  <si>
    <t>2016 DEER Cost Data</t>
  </si>
  <si>
    <t>Manufacturer data</t>
  </si>
  <si>
    <t>$75-$100</t>
  </si>
  <si>
    <t>&gt;65,000 btu/h and ≤135,000 btu/h</t>
  </si>
  <si>
    <t>Incremental Cost Data for Advanced packaged Heat Pumps</t>
  </si>
  <si>
    <t>Incremental Cost Data for Advanced Packaged RTUs</t>
  </si>
  <si>
    <t>Source:</t>
  </si>
  <si>
    <t>Total Cost</t>
  </si>
  <si>
    <t>Cost per Ton Refrigeration</t>
  </si>
  <si>
    <t>Consortium for Energy Efficiency (CEE) Commercial Cooling Data</t>
  </si>
  <si>
    <t>Consortium for Energy Effiency Efficiency (CEE) AHRI Commercial Heat Pump Data</t>
  </si>
  <si>
    <t>Consortium for Energy Efficiency (CEE) AHRI Residential Cooling Data</t>
  </si>
  <si>
    <t>Consortium for Energy Efficiency (CEE) Residential Heat Pump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</si>
</sst>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el"/>
    </font>
    <font>
      <b/>
      <sz val="9"/>
      <color theme="1"/>
      <name val="Ariel"/>
    </font>
    <font>
      <sz val="11"/>
      <color rgb="FFC00000"/>
      <name val="Calibri"/>
      <family val="2"/>
      <scheme val="minor"/>
    </font>
    <font>
      <sz val="11"/>
      <color indexed="30"/>
      <name val="Calibri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1"/>
      <color rgb="FF1F497D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0"/>
      <color rgb="FF000000"/>
      <name val="Arial"/>
      <family val="2"/>
    </font>
    <font>
      <b/>
      <sz val="9"/>
      <color rgb="FF000000"/>
      <name val="Ariel"/>
    </font>
    <font>
      <sz val="9"/>
      <color rgb="FF000000"/>
      <name val="Ariel"/>
    </font>
    <font>
      <sz val="9"/>
      <name val="Ariel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2">
    <xf numFmtId="0" fontId="0" fillId="0" borderId="0" xfId="0"/>
    <xf numFmtId="0" fontId="17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4" xfId="0" applyBorder="1"/>
    <xf numFmtId="0" fontId="0" fillId="0" borderId="0" xfId="0" pivotButton="1"/>
    <xf numFmtId="0" fontId="0" fillId="0" borderId="0" xfId="0" applyAlignment="1">
      <alignment horizontal="left"/>
    </xf>
    <xf numFmtId="0" fontId="19" fillId="0" borderId="0" xfId="44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3" xfId="0" applyBorder="1"/>
    <xf numFmtId="0" fontId="17" fillId="0" borderId="0" xfId="0" applyFont="1" applyAlignment="1"/>
    <xf numFmtId="0" fontId="0" fillId="0" borderId="0" xfId="0" applyAlignment="1"/>
    <xf numFmtId="0" fontId="0" fillId="0" borderId="20" xfId="0" applyBorder="1" applyAlignment="1"/>
    <xf numFmtId="0" fontId="9" fillId="4" borderId="20" xfId="10" applyBorder="1" applyAlignment="1"/>
    <xf numFmtId="14" fontId="0" fillId="0" borderId="0" xfId="0" applyNumberFormat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6" borderId="24" xfId="0" applyFill="1" applyBorder="1"/>
    <xf numFmtId="0" fontId="0" fillId="36" borderId="0" xfId="0" applyFill="1" applyBorder="1"/>
    <xf numFmtId="0" fontId="0" fillId="36" borderId="12" xfId="0" applyFill="1" applyBorder="1"/>
    <xf numFmtId="0" fontId="25" fillId="36" borderId="24" xfId="0" applyFont="1" applyFill="1" applyBorder="1"/>
    <xf numFmtId="164" fontId="1" fillId="36" borderId="0" xfId="1" applyNumberFormat="1" applyFont="1" applyFill="1" applyBorder="1"/>
    <xf numFmtId="0" fontId="26" fillId="36" borderId="24" xfId="0" applyFont="1" applyFill="1" applyBorder="1" applyAlignment="1">
      <alignment horizontal="right"/>
    </xf>
    <xf numFmtId="0" fontId="0" fillId="36" borderId="25" xfId="0" applyFill="1" applyBorder="1"/>
    <xf numFmtId="0" fontId="0" fillId="36" borderId="20" xfId="0" applyFill="1" applyBorder="1"/>
    <xf numFmtId="0" fontId="0" fillId="36" borderId="26" xfId="0" applyFill="1" applyBorder="1"/>
    <xf numFmtId="14" fontId="27" fillId="0" borderId="0" xfId="0" applyNumberFormat="1" applyFont="1" applyAlignment="1">
      <alignment horizontal="center"/>
    </xf>
    <xf numFmtId="0" fontId="0" fillId="0" borderId="0" xfId="0" applyNumberFormat="1"/>
    <xf numFmtId="0" fontId="20" fillId="35" borderId="15" xfId="0" applyFont="1" applyFill="1" applyBorder="1" applyAlignment="1">
      <alignment horizontal="left"/>
    </xf>
    <xf numFmtId="0" fontId="20" fillId="34" borderId="15" xfId="0" applyFont="1" applyFill="1" applyBorder="1" applyAlignment="1">
      <alignment horizontal="left"/>
    </xf>
    <xf numFmtId="0" fontId="21" fillId="33" borderId="16" xfId="0" applyFont="1" applyFill="1" applyBorder="1" applyAlignment="1">
      <alignment horizontal="left"/>
    </xf>
    <xf numFmtId="0" fontId="0" fillId="0" borderId="0" xfId="0"/>
    <xf numFmtId="0" fontId="21" fillId="33" borderId="16" xfId="0" applyFont="1" applyFill="1" applyBorder="1" applyAlignment="1">
      <alignment horizontal="center"/>
    </xf>
    <xf numFmtId="0" fontId="0" fillId="0" borderId="0" xfId="0"/>
    <xf numFmtId="166" fontId="20" fillId="35" borderId="15" xfId="0" applyNumberFormat="1" applyFont="1" applyFill="1" applyBorder="1" applyAlignment="1">
      <alignment horizontal="center"/>
    </xf>
    <xf numFmtId="166" fontId="20" fillId="34" borderId="15" xfId="0" applyNumberFormat="1" applyFont="1" applyFill="1" applyBorder="1" applyAlignment="1">
      <alignment horizontal="center"/>
    </xf>
    <xf numFmtId="0" fontId="0" fillId="0" borderId="0" xfId="0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65" fontId="0" fillId="0" borderId="0" xfId="0" applyNumberFormat="1"/>
    <xf numFmtId="0" fontId="36" fillId="33" borderId="11" xfId="0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12" xfId="0" applyFont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wrapText="1"/>
    </xf>
    <xf numFmtId="0" fontId="35" fillId="34" borderId="26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6" fontId="35" fillId="34" borderId="26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8" fillId="0" borderId="0" xfId="0" applyFont="1"/>
    <xf numFmtId="0" fontId="39" fillId="0" borderId="0" xfId="0" applyFont="1"/>
    <xf numFmtId="0" fontId="40" fillId="33" borderId="27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 wrapText="1"/>
    </xf>
    <xf numFmtId="6" fontId="32" fillId="34" borderId="12" xfId="0" applyNumberFormat="1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6" fontId="32" fillId="0" borderId="26" xfId="0" applyNumberFormat="1" applyFont="1" applyBorder="1" applyAlignment="1">
      <alignment horizontal="center" vertical="center"/>
    </xf>
    <xf numFmtId="0" fontId="32" fillId="34" borderId="32" xfId="0" applyFont="1" applyFill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0" fillId="34" borderId="34" xfId="0" applyFont="1" applyFill="1" applyBorder="1" applyAlignment="1">
      <alignment horizontal="left"/>
    </xf>
    <xf numFmtId="166" fontId="20" fillId="34" borderId="34" xfId="0" applyNumberFormat="1" applyFont="1" applyFill="1" applyBorder="1" applyAlignment="1">
      <alignment horizontal="center"/>
    </xf>
    <xf numFmtId="0" fontId="0" fillId="0" borderId="21" xfId="0" applyBorder="1"/>
    <xf numFmtId="0" fontId="15" fillId="0" borderId="22" xfId="16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/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12" xfId="0" applyBorder="1"/>
    <xf numFmtId="0" fontId="0" fillId="0" borderId="35" xfId="0" applyBorder="1"/>
    <xf numFmtId="0" fontId="0" fillId="0" borderId="20" xfId="0" applyBorder="1"/>
    <xf numFmtId="0" fontId="0" fillId="0" borderId="36" xfId="0" applyBorder="1"/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1" fillId="33" borderId="16" xfId="0" applyFont="1" applyFill="1" applyBorder="1" applyAlignment="1">
      <alignment horizontal="left" wrapText="1"/>
    </xf>
    <xf numFmtId="0" fontId="41" fillId="33" borderId="39" xfId="0" applyFont="1" applyFill="1" applyBorder="1" applyAlignment="1">
      <alignment horizontal="left"/>
    </xf>
    <xf numFmtId="0" fontId="41" fillId="33" borderId="39" xfId="0" applyFont="1" applyFill="1" applyBorder="1" applyAlignment="1">
      <alignment horizontal="center"/>
    </xf>
    <xf numFmtId="0" fontId="42" fillId="35" borderId="39" xfId="0" applyFont="1" applyFill="1" applyBorder="1" applyAlignment="1">
      <alignment horizontal="left" vertical="top"/>
    </xf>
    <xf numFmtId="0" fontId="42" fillId="35" borderId="39" xfId="0" applyFont="1" applyFill="1" applyBorder="1" applyAlignment="1">
      <alignment horizontal="center" vertical="top"/>
    </xf>
    <xf numFmtId="0" fontId="20" fillId="35" borderId="39" xfId="0" applyFont="1" applyFill="1" applyBorder="1" applyAlignment="1">
      <alignment horizontal="center" vertical="top"/>
    </xf>
    <xf numFmtId="0" fontId="42" fillId="34" borderId="39" xfId="0" applyFont="1" applyFill="1" applyBorder="1" applyAlignment="1">
      <alignment horizontal="left" vertical="top"/>
    </xf>
    <xf numFmtId="0" fontId="42" fillId="34" borderId="39" xfId="0" applyFont="1" applyFill="1" applyBorder="1" applyAlignment="1">
      <alignment horizontal="center" vertical="top"/>
    </xf>
    <xf numFmtId="0" fontId="20" fillId="34" borderId="39" xfId="0" applyFont="1" applyFill="1" applyBorder="1" applyAlignment="1">
      <alignment horizontal="center" vertical="top"/>
    </xf>
    <xf numFmtId="0" fontId="20" fillId="35" borderId="39" xfId="0" applyFont="1" applyFill="1" applyBorder="1" applyAlignment="1">
      <alignment horizontal="left" vertical="top"/>
    </xf>
    <xf numFmtId="0" fontId="41" fillId="35" borderId="39" xfId="0" applyFont="1" applyFill="1" applyBorder="1" applyAlignment="1">
      <alignment horizontal="center" vertical="top"/>
    </xf>
    <xf numFmtId="166" fontId="20" fillId="34" borderId="39" xfId="0" applyNumberFormat="1" applyFont="1" applyFill="1" applyBorder="1" applyAlignment="1">
      <alignment horizontal="center" vertical="top"/>
    </xf>
    <xf numFmtId="166" fontId="20" fillId="35" borderId="39" xfId="0" applyNumberFormat="1" applyFont="1" applyFill="1" applyBorder="1" applyAlignment="1">
      <alignment horizontal="center" vertical="top"/>
    </xf>
    <xf numFmtId="0" fontId="42" fillId="34" borderId="40" xfId="0" applyFont="1" applyFill="1" applyBorder="1" applyAlignment="1">
      <alignment horizontal="left" vertical="top"/>
    </xf>
    <xf numFmtId="0" fontId="42" fillId="34" borderId="40" xfId="0" applyFont="1" applyFill="1" applyBorder="1" applyAlignment="1">
      <alignment horizontal="center" vertical="top"/>
    </xf>
    <xf numFmtId="166" fontId="43" fillId="35" borderId="39" xfId="0" applyNumberFormat="1" applyFont="1" applyFill="1" applyBorder="1" applyAlignment="1">
      <alignment horizontal="center" vertical="top"/>
    </xf>
    <xf numFmtId="166" fontId="43" fillId="34" borderId="40" xfId="0" applyNumberFormat="1" applyFont="1" applyFill="1" applyBorder="1" applyAlignment="1">
      <alignment horizontal="center" vertical="top"/>
    </xf>
    <xf numFmtId="0" fontId="44" fillId="0" borderId="0" xfId="0" applyFont="1"/>
    <xf numFmtId="0" fontId="32" fillId="0" borderId="29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6" fontId="32" fillId="34" borderId="24" xfId="0" applyNumberFormat="1" applyFont="1" applyFill="1" applyBorder="1" applyAlignment="1">
      <alignment horizontal="center" vertical="center"/>
    </xf>
    <xf numFmtId="6" fontId="32" fillId="34" borderId="12" xfId="0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6" fontId="32" fillId="0" borderId="25" xfId="0" applyNumberFormat="1" applyFont="1" applyBorder="1" applyAlignment="1">
      <alignment horizontal="center" vertical="center"/>
    </xf>
    <xf numFmtId="6" fontId="32" fillId="0" borderId="26" xfId="0" applyNumberFormat="1" applyFont="1" applyBorder="1" applyAlignment="1">
      <alignment horizontal="center" vertical="center"/>
    </xf>
    <xf numFmtId="0" fontId="9" fillId="4" borderId="0" xfId="10" applyAlignment="1">
      <alignment horizontal="center"/>
    </xf>
    <xf numFmtId="0" fontId="0" fillId="0" borderId="0" xfId="0" applyAlignment="1">
      <alignment horizontal="center"/>
    </xf>
    <xf numFmtId="0" fontId="36" fillId="33" borderId="10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21" fillId="33" borderId="39" xfId="0" applyFont="1" applyFill="1" applyBorder="1" applyAlignment="1">
      <alignment horizontal="center"/>
    </xf>
    <xf numFmtId="0" fontId="41" fillId="33" borderId="38" xfId="0" applyFont="1" applyFill="1" applyBorder="1" applyAlignment="1">
      <alignment horizontal="center"/>
    </xf>
    <xf numFmtId="0" fontId="41" fillId="33" borderId="37" xfId="0" applyFont="1" applyFill="1" applyBorder="1" applyAlignment="1">
      <alignment horizontal="center"/>
    </xf>
    <xf numFmtId="0" fontId="41" fillId="33" borderId="41" xfId="0" applyFont="1" applyFill="1" applyBorder="1" applyAlignment="1">
      <alignment horizontal="center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11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5</xdr:col>
      <xdr:colOff>180976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90500"/>
          <a:ext cx="34575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171449</xdr:colOff>
      <xdr:row>1</xdr:row>
      <xdr:rowOff>0</xdr:rowOff>
    </xdr:from>
    <xdr:to>
      <xdr:col>9</xdr:col>
      <xdr:colOff>476250</xdr:colOff>
      <xdr:row>6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49" y="190500"/>
          <a:ext cx="914401" cy="1019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1</xdr:row>
      <xdr:rowOff>19050</xdr:rowOff>
    </xdr:from>
    <xdr:to>
      <xdr:col>2</xdr:col>
      <xdr:colOff>9526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09550"/>
          <a:ext cx="34575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930728</xdr:colOff>
      <xdr:row>1</xdr:row>
      <xdr:rowOff>46264</xdr:rowOff>
    </xdr:from>
    <xdr:to>
      <xdr:col>3</xdr:col>
      <xdr:colOff>593272</xdr:colOff>
      <xdr:row>6</xdr:row>
      <xdr:rowOff>112939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8621" y="236764"/>
          <a:ext cx="914401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11</xdr:row>
      <xdr:rowOff>0</xdr:rowOff>
    </xdr:from>
    <xdr:to>
      <xdr:col>9</xdr:col>
      <xdr:colOff>94537</xdr:colOff>
      <xdr:row>23</xdr:row>
      <xdr:rowOff>85429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2095500"/>
          <a:ext cx="5704762" cy="2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1</xdr:row>
      <xdr:rowOff>0</xdr:rowOff>
    </xdr:from>
    <xdr:to>
      <xdr:col>5</xdr:col>
      <xdr:colOff>180976</xdr:colOff>
      <xdr:row>4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90500"/>
          <a:ext cx="34575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485774</xdr:colOff>
      <xdr:row>1</xdr:row>
      <xdr:rowOff>0</xdr:rowOff>
    </xdr:from>
    <xdr:to>
      <xdr:col>11</xdr:col>
      <xdr:colOff>180975</xdr:colOff>
      <xdr:row>6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72174" y="190500"/>
          <a:ext cx="914401" cy="1019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0</xdr:rowOff>
    </xdr:from>
    <xdr:to>
      <xdr:col>3</xdr:col>
      <xdr:colOff>47626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0"/>
          <a:ext cx="34575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1295399</xdr:colOff>
      <xdr:row>1</xdr:row>
      <xdr:rowOff>0</xdr:rowOff>
    </xdr:from>
    <xdr:to>
      <xdr:col>5</xdr:col>
      <xdr:colOff>685800</xdr:colOff>
      <xdr:row>6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49" y="190500"/>
          <a:ext cx="914401" cy="1019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432955</xdr:colOff>
      <xdr:row>15</xdr:row>
      <xdr:rowOff>51954</xdr:rowOff>
    </xdr:from>
    <xdr:to>
      <xdr:col>14</xdr:col>
      <xdr:colOff>453177</xdr:colOff>
      <xdr:row>42</xdr:row>
      <xdr:rowOff>41788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955" y="1766454"/>
          <a:ext cx="18342858" cy="5133334"/>
        </a:xfrm>
        <a:prstGeom prst="rect">
          <a:avLst/>
        </a:prstGeom>
      </xdr:spPr>
    </xdr:pic>
    <xdr:clientData/>
  </xdr:twoCellAnchor>
  <xdr:twoCellAnchor editAs="oneCell">
    <xdr:from>
      <xdr:col>31</xdr:col>
      <xdr:colOff>138546</xdr:colOff>
      <xdr:row>18</xdr:row>
      <xdr:rowOff>138546</xdr:rowOff>
    </xdr:from>
    <xdr:to>
      <xdr:col>41</xdr:col>
      <xdr:colOff>185610</xdr:colOff>
      <xdr:row>44</xdr:row>
      <xdr:rowOff>147451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965910" y="2424546"/>
          <a:ext cx="18352382" cy="49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987136</xdr:colOff>
      <xdr:row>1</xdr:row>
      <xdr:rowOff>69273</xdr:rowOff>
    </xdr:from>
    <xdr:to>
      <xdr:col>3</xdr:col>
      <xdr:colOff>755939</xdr:colOff>
      <xdr:row>5</xdr:row>
      <xdr:rowOff>59748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136" y="259773"/>
          <a:ext cx="34575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3280062</xdr:colOff>
      <xdr:row>1</xdr:row>
      <xdr:rowOff>69273</xdr:rowOff>
    </xdr:from>
    <xdr:to>
      <xdr:col>4</xdr:col>
      <xdr:colOff>228600</xdr:colOff>
      <xdr:row>6</xdr:row>
      <xdr:rowOff>135948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68835" y="259773"/>
          <a:ext cx="914401" cy="1019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78707</xdr:colOff>
      <xdr:row>11</xdr:row>
      <xdr:rowOff>152400</xdr:rowOff>
    </xdr:from>
    <xdr:to>
      <xdr:col>20</xdr:col>
      <xdr:colOff>454925</xdr:colOff>
      <xdr:row>29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07" y="723900"/>
          <a:ext cx="12568218" cy="3457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433852</xdr:colOff>
      <xdr:row>4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90500"/>
          <a:ext cx="346994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529100</xdr:colOff>
      <xdr:row>1</xdr:row>
      <xdr:rowOff>0</xdr:rowOff>
    </xdr:from>
    <xdr:to>
      <xdr:col>12</xdr:col>
      <xdr:colOff>222879</xdr:colOff>
      <xdr:row>6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01288" y="190500"/>
          <a:ext cx="908216" cy="1019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103414</xdr:colOff>
      <xdr:row>15</xdr:row>
      <xdr:rowOff>127907</xdr:rowOff>
    </xdr:from>
    <xdr:to>
      <xdr:col>25</xdr:col>
      <xdr:colOff>12689</xdr:colOff>
      <xdr:row>50</xdr:row>
      <xdr:rowOff>155646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414" y="2794907"/>
          <a:ext cx="18319739" cy="669523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408338</xdr:colOff>
      <xdr:row>4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1" y="190500"/>
          <a:ext cx="346994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483176</xdr:colOff>
      <xdr:row>1</xdr:row>
      <xdr:rowOff>0</xdr:rowOff>
    </xdr:from>
    <xdr:to>
      <xdr:col>12</xdr:col>
      <xdr:colOff>166749</xdr:colOff>
      <xdr:row>6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06390" y="190500"/>
          <a:ext cx="908216" cy="10191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10</xdr:row>
      <xdr:rowOff>66676</xdr:rowOff>
    </xdr:from>
    <xdr:to>
      <xdr:col>20</xdr:col>
      <xdr:colOff>1178820</xdr:colOff>
      <xdr:row>30</xdr:row>
      <xdr:rowOff>91722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99" y="447676"/>
          <a:ext cx="13256521" cy="383504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453696</xdr:colOff>
      <xdr:row>4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" y="190500"/>
          <a:ext cx="346994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564819</xdr:colOff>
      <xdr:row>1</xdr:row>
      <xdr:rowOff>0</xdr:rowOff>
    </xdr:from>
    <xdr:to>
      <xdr:col>12</xdr:col>
      <xdr:colOff>266535</xdr:colOff>
      <xdr:row>6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97319" y="190500"/>
          <a:ext cx="908216" cy="1019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%20Files/Northeast%20Energy%20Efficiency%20Partnership%20(NEEP)/Neep%20Emerging%20Tech%20Incremental%20Cost%20Study/Data%20sheets/Adv%20Rooftop%20Packaged%20Units/Resources/DEER2016PkgHVAC_8-31-2015-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stModel Coef"/>
      <sheetName val="pkg Technology"/>
      <sheetName val="boiler Technology"/>
      <sheetName val="MeasureCost"/>
      <sheetName val="Measure"/>
      <sheetName val="techParams"/>
      <sheetName val="ParamLists"/>
    </sheetNames>
    <sheetDataSet>
      <sheetData sheetId="0"/>
      <sheetData sheetId="1"/>
      <sheetData sheetId="2"/>
      <sheetData sheetId="3"/>
      <sheetData sheetId="4">
        <row r="6">
          <cell r="B6" t="str">
            <v>dxAC-Com-Pkg-110to135kBTUh-EER11.0-2Spd</v>
          </cell>
          <cell r="C6" t="str">
            <v>&lt;from TechID&gt;</v>
          </cell>
          <cell r="D6" t="str">
            <v>Cap-Ton</v>
          </cell>
          <cell r="E6" t="str">
            <v>DEER2016</v>
          </cell>
          <cell r="F6" t="str">
            <v>D16v3</v>
          </cell>
          <cell r="G6" t="str">
            <v>2010-2012_WO017_Ex_Ante_Measure_Cost_Study_-_Final_Report</v>
          </cell>
          <cell r="H6" t="str">
            <v>Com</v>
          </cell>
          <cell r="I6" t="str">
            <v>HVAC</v>
          </cell>
          <cell r="J6" t="str">
            <v>SpaceCool</v>
          </cell>
          <cell r="K6" t="str">
            <v>dxAC_equip</v>
          </cell>
          <cell r="L6" t="str">
            <v>pkgEER</v>
          </cell>
          <cell r="M6" t="str">
            <v>dxAC-Com-Pkg-110to135kBTUh-EER11.0-2Spd</v>
          </cell>
          <cell r="N6" t="str">
            <v>Any</v>
          </cell>
          <cell r="O6" t="str">
            <v>Any</v>
          </cell>
          <cell r="P6" t="str">
            <v>Any</v>
          </cell>
          <cell r="Q6" t="str">
            <v>Any</v>
          </cell>
          <cell r="R6" t="str">
            <v>Full</v>
          </cell>
          <cell r="U6">
            <v>1150.27</v>
          </cell>
          <cell r="W6">
            <v>277.25</v>
          </cell>
          <cell r="Y6">
            <v>6.9</v>
          </cell>
          <cell r="Z6">
            <v>106</v>
          </cell>
        </row>
        <row r="7">
          <cell r="B7" t="str">
            <v>dxAC-Com-Pkg-110to135kBTUh-EER11.5-2Spd</v>
          </cell>
          <cell r="C7" t="str">
            <v>&lt;from TechID&gt;</v>
          </cell>
          <cell r="D7" t="str">
            <v>Cap-Ton</v>
          </cell>
          <cell r="E7" t="str">
            <v>DEER2016</v>
          </cell>
          <cell r="F7" t="str">
            <v>D16v3</v>
          </cell>
          <cell r="G7" t="str">
            <v>2010-2012_WO017_Ex_Ante_Measure_Cost_Study_-_Final_Report</v>
          </cell>
          <cell r="H7" t="str">
            <v>Com</v>
          </cell>
          <cell r="I7" t="str">
            <v>HVAC</v>
          </cell>
          <cell r="J7" t="str">
            <v>SpaceCool</v>
          </cell>
          <cell r="K7" t="str">
            <v>dxAC_equip</v>
          </cell>
          <cell r="L7" t="str">
            <v>pkgEER</v>
          </cell>
          <cell r="M7" t="str">
            <v>dxAC-Com-Pkg-110to135kBTUh-EER11.5-2Spd</v>
          </cell>
          <cell r="N7" t="str">
            <v>Any</v>
          </cell>
          <cell r="O7" t="str">
            <v>Any</v>
          </cell>
          <cell r="P7" t="str">
            <v>Any</v>
          </cell>
          <cell r="Q7" t="str">
            <v>Any</v>
          </cell>
          <cell r="R7" t="str">
            <v>Full</v>
          </cell>
          <cell r="U7">
            <v>1150.27</v>
          </cell>
          <cell r="W7">
            <v>1664.58</v>
          </cell>
          <cell r="Y7">
            <v>6.9</v>
          </cell>
          <cell r="Z7">
            <v>106</v>
          </cell>
        </row>
        <row r="8">
          <cell r="B8" t="str">
            <v>dxAC-Com-Pkg-110to135kBTUh-EER12.0-2Spd</v>
          </cell>
          <cell r="C8" t="str">
            <v>&lt;from TechID&gt;</v>
          </cell>
          <cell r="D8" t="str">
            <v>Cap-Ton</v>
          </cell>
          <cell r="E8" t="str">
            <v>DEER2016</v>
          </cell>
          <cell r="F8" t="str">
            <v>D16v3</v>
          </cell>
          <cell r="G8" t="str">
            <v>2010-2012_WO017_Ex_Ante_Measure_Cost_Study_-_Final_Report</v>
          </cell>
          <cell r="H8" t="str">
            <v>Com</v>
          </cell>
          <cell r="I8" t="str">
            <v>HVAC</v>
          </cell>
          <cell r="J8" t="str">
            <v>SpaceCool</v>
          </cell>
          <cell r="K8" t="str">
            <v>dxAC_equip</v>
          </cell>
          <cell r="L8" t="str">
            <v>pkgEER</v>
          </cell>
          <cell r="M8" t="str">
            <v>dxAC-Com-Pkg-110to135kBTUh-EER12.0-2Spd</v>
          </cell>
          <cell r="N8" t="str">
            <v>Any</v>
          </cell>
          <cell r="O8" t="str">
            <v>Any</v>
          </cell>
          <cell r="P8" t="str">
            <v>Any</v>
          </cell>
          <cell r="Q8" t="str">
            <v>Any</v>
          </cell>
          <cell r="R8" t="str">
            <v>Full</v>
          </cell>
          <cell r="U8">
            <v>1150.27</v>
          </cell>
          <cell r="W8">
            <v>3051.92</v>
          </cell>
          <cell r="Y8">
            <v>6.9</v>
          </cell>
          <cell r="Z8">
            <v>106</v>
          </cell>
        </row>
        <row r="9">
          <cell r="B9" t="str">
            <v>dxAC-Com-Pkg-110to135kBTUh-EER12.5-2Spd</v>
          </cell>
          <cell r="C9" t="str">
            <v>&lt;from TechID&gt;</v>
          </cell>
          <cell r="D9" t="str">
            <v>Cap-Ton</v>
          </cell>
          <cell r="E9" t="str">
            <v>DEER2016</v>
          </cell>
          <cell r="F9" t="str">
            <v>D16v3</v>
          </cell>
          <cell r="G9" t="str">
            <v>2010-2012_WO017_Ex_Ante_Measure_Cost_Study_-_Final_Report</v>
          </cell>
          <cell r="H9" t="str">
            <v>Com</v>
          </cell>
          <cell r="I9" t="str">
            <v>HVAC</v>
          </cell>
          <cell r="J9" t="str">
            <v>SpaceCool</v>
          </cell>
          <cell r="K9" t="str">
            <v>dxAC_equip</v>
          </cell>
          <cell r="L9" t="str">
            <v>pkgEER</v>
          </cell>
          <cell r="M9" t="str">
            <v>dxAC-Com-Pkg-110to135kBTUh-EER12.5-2Spd</v>
          </cell>
          <cell r="N9" t="str">
            <v>Any</v>
          </cell>
          <cell r="O9" t="str">
            <v>Any</v>
          </cell>
          <cell r="P9" t="str">
            <v>Any</v>
          </cell>
          <cell r="Q9" t="str">
            <v>Any</v>
          </cell>
          <cell r="R9" t="str">
            <v>Full</v>
          </cell>
          <cell r="U9">
            <v>1150.27</v>
          </cell>
          <cell r="W9">
            <v>4439.26</v>
          </cell>
          <cell r="Y9">
            <v>6.9</v>
          </cell>
          <cell r="Z9">
            <v>106</v>
          </cell>
        </row>
        <row r="10">
          <cell r="B10" t="str">
            <v>dxAC-Com-Pkg-135to240kBTUh-EER10.8-2Spd</v>
          </cell>
          <cell r="C10" t="str">
            <v>&lt;from TechID&gt;</v>
          </cell>
          <cell r="D10" t="str">
            <v>Cap-Ton</v>
          </cell>
          <cell r="E10" t="str">
            <v>DEER2016</v>
          </cell>
          <cell r="F10" t="str">
            <v>D16v3</v>
          </cell>
          <cell r="G10" t="str">
            <v>2010-2012_WO017_Ex_Ante_Measure_Cost_Study_-_Final_Report</v>
          </cell>
          <cell r="H10" t="str">
            <v>Com</v>
          </cell>
          <cell r="I10" t="str">
            <v>HVAC</v>
          </cell>
          <cell r="J10" t="str">
            <v>SpaceCool</v>
          </cell>
          <cell r="K10" t="str">
            <v>dxAC_equip</v>
          </cell>
          <cell r="L10" t="str">
            <v>pkgEER</v>
          </cell>
          <cell r="M10" t="str">
            <v>dxAC-Com-Pkg-135to240kBTUh-EER10.8-2Spd</v>
          </cell>
          <cell r="N10" t="str">
            <v>Any</v>
          </cell>
          <cell r="O10" t="str">
            <v>Any</v>
          </cell>
          <cell r="P10" t="str">
            <v>Any</v>
          </cell>
          <cell r="Q10" t="str">
            <v>Any</v>
          </cell>
          <cell r="R10" t="str">
            <v>Full</v>
          </cell>
          <cell r="U10">
            <v>1150.27</v>
          </cell>
          <cell r="W10">
            <v>-277.69</v>
          </cell>
          <cell r="Y10">
            <v>6.9</v>
          </cell>
          <cell r="Z10">
            <v>106</v>
          </cell>
        </row>
        <row r="11">
          <cell r="B11" t="str">
            <v>dxAC-Com-Pkg-135to240kBTUh-EER11.5-2Spd</v>
          </cell>
          <cell r="C11" t="str">
            <v>&lt;from TechID&gt;</v>
          </cell>
          <cell r="D11" t="str">
            <v>Cap-Ton</v>
          </cell>
          <cell r="E11" t="str">
            <v>DEER2016</v>
          </cell>
          <cell r="F11" t="str">
            <v>D16v3</v>
          </cell>
          <cell r="G11" t="str">
            <v>2010-2012_WO017_Ex_Ante_Measure_Cost_Study_-_Final_Report</v>
          </cell>
          <cell r="H11" t="str">
            <v>Com</v>
          </cell>
          <cell r="I11" t="str">
            <v>HVAC</v>
          </cell>
          <cell r="J11" t="str">
            <v>SpaceCool</v>
          </cell>
          <cell r="K11" t="str">
            <v>dxAC_equip</v>
          </cell>
          <cell r="L11" t="str">
            <v>pkgEER</v>
          </cell>
          <cell r="M11" t="str">
            <v>dxAC-Com-Pkg-135to240kBTUh-EER11.5-2Spd</v>
          </cell>
          <cell r="N11" t="str">
            <v>Any</v>
          </cell>
          <cell r="O11" t="str">
            <v>Any</v>
          </cell>
          <cell r="P11" t="str">
            <v>Any</v>
          </cell>
          <cell r="Q11" t="str">
            <v>Any</v>
          </cell>
          <cell r="R11" t="str">
            <v>Full</v>
          </cell>
          <cell r="U11">
            <v>1150.27</v>
          </cell>
          <cell r="W11">
            <v>1664.58</v>
          </cell>
          <cell r="Y11">
            <v>6.9</v>
          </cell>
          <cell r="Z11">
            <v>106</v>
          </cell>
        </row>
        <row r="12">
          <cell r="B12" t="str">
            <v>dxAC-Com-Pkg-135to240kBTUh-EER12.0-2Spd</v>
          </cell>
          <cell r="C12" t="str">
            <v>&lt;from TechID&gt;</v>
          </cell>
          <cell r="D12" t="str">
            <v>Cap-Ton</v>
          </cell>
          <cell r="E12" t="str">
            <v>DEER2016</v>
          </cell>
          <cell r="F12" t="str">
            <v>D16v3</v>
          </cell>
          <cell r="G12" t="str">
            <v>2010-2012_WO017_Ex_Ante_Measure_Cost_Study_-_Final_Report</v>
          </cell>
          <cell r="H12" t="str">
            <v>Com</v>
          </cell>
          <cell r="I12" t="str">
            <v>HVAC</v>
          </cell>
          <cell r="J12" t="str">
            <v>SpaceCool</v>
          </cell>
          <cell r="K12" t="str">
            <v>dxAC_equip</v>
          </cell>
          <cell r="L12" t="str">
            <v>pkgEER</v>
          </cell>
          <cell r="M12" t="str">
            <v>dxAC-Com-Pkg-135to240kBTUh-EER12.0-2Spd</v>
          </cell>
          <cell r="N12" t="str">
            <v>Any</v>
          </cell>
          <cell r="O12" t="str">
            <v>Any</v>
          </cell>
          <cell r="P12" t="str">
            <v>Any</v>
          </cell>
          <cell r="Q12" t="str">
            <v>Any</v>
          </cell>
          <cell r="R12" t="str">
            <v>Full</v>
          </cell>
          <cell r="U12">
            <v>1150.27</v>
          </cell>
          <cell r="W12">
            <v>3051.92</v>
          </cell>
          <cell r="Y12">
            <v>6.9</v>
          </cell>
          <cell r="Z12">
            <v>106</v>
          </cell>
        </row>
        <row r="13">
          <cell r="B13" t="str">
            <v>dxAC-Com-Pkg-135to240kBTUh-EER12.5-2Spd</v>
          </cell>
          <cell r="C13" t="str">
            <v>&lt;from TechID&gt;</v>
          </cell>
          <cell r="D13" t="str">
            <v>Cap-Ton</v>
          </cell>
          <cell r="E13" t="str">
            <v>DEER2016</v>
          </cell>
          <cell r="F13" t="str">
            <v>D16v3</v>
          </cell>
          <cell r="G13" t="str">
            <v>2010-2012_WO017_Ex_Ante_Measure_Cost_Study_-_Final_Report</v>
          </cell>
          <cell r="H13" t="str">
            <v>Com</v>
          </cell>
          <cell r="I13" t="str">
            <v>HVAC</v>
          </cell>
          <cell r="J13" t="str">
            <v>SpaceCool</v>
          </cell>
          <cell r="K13" t="str">
            <v>dxAC_equip</v>
          </cell>
          <cell r="L13" t="str">
            <v>pkgEER</v>
          </cell>
          <cell r="M13" t="str">
            <v>dxAC-Com-Pkg-135to240kBTUh-EER12.5-2Spd</v>
          </cell>
          <cell r="N13" t="str">
            <v>Any</v>
          </cell>
          <cell r="O13" t="str">
            <v>Any</v>
          </cell>
          <cell r="P13" t="str">
            <v>Any</v>
          </cell>
          <cell r="Q13" t="str">
            <v>Any</v>
          </cell>
          <cell r="R13" t="str">
            <v>Full</v>
          </cell>
          <cell r="U13">
            <v>1150.27</v>
          </cell>
          <cell r="W13">
            <v>4439.26</v>
          </cell>
          <cell r="Y13">
            <v>6.9</v>
          </cell>
          <cell r="Z13">
            <v>106</v>
          </cell>
        </row>
        <row r="14">
          <cell r="B14" t="str">
            <v>dxAC-Com-Pkg-240to760kBTUh-EER10.0-VarSpd</v>
          </cell>
          <cell r="C14" t="str">
            <v>&lt;from TechID&gt;</v>
          </cell>
          <cell r="D14" t="str">
            <v>Cap-Ton</v>
          </cell>
          <cell r="E14" t="str">
            <v>DEER2016</v>
          </cell>
          <cell r="F14" t="str">
            <v>D16v3</v>
          </cell>
          <cell r="G14" t="str">
            <v>2010-2012_WO017_Ex_Ante_Measure_Cost_Study_-_Final_Report</v>
          </cell>
          <cell r="H14" t="str">
            <v>Com</v>
          </cell>
          <cell r="I14" t="str">
            <v>HVAC</v>
          </cell>
          <cell r="J14" t="str">
            <v>SpaceCool</v>
          </cell>
          <cell r="K14" t="str">
            <v>dxAC_equip</v>
          </cell>
          <cell r="L14" t="str">
            <v>pkgEER</v>
          </cell>
          <cell r="M14" t="str">
            <v>dxAC-Com-Pkg-240to760kBTUh-EER10.0-VarSpd</v>
          </cell>
          <cell r="N14" t="str">
            <v>Any</v>
          </cell>
          <cell r="O14" t="str">
            <v>Any</v>
          </cell>
          <cell r="P14" t="str">
            <v>Any</v>
          </cell>
          <cell r="Q14" t="str">
            <v>Any</v>
          </cell>
          <cell r="R14" t="str">
            <v>Full</v>
          </cell>
          <cell r="U14">
            <v>1150.27</v>
          </cell>
          <cell r="W14">
            <v>-2497.42</v>
          </cell>
          <cell r="Y14">
            <v>6.9</v>
          </cell>
          <cell r="Z14">
            <v>106</v>
          </cell>
        </row>
        <row r="15">
          <cell r="B15" t="str">
            <v>dxAC-Com-Pkg-240to760kBTUh-EER10.8-2Spd</v>
          </cell>
          <cell r="C15" t="str">
            <v>&lt;from TechID&gt;</v>
          </cell>
          <cell r="D15" t="str">
            <v>Cap-Ton</v>
          </cell>
          <cell r="E15" t="str">
            <v>DEER2016</v>
          </cell>
          <cell r="F15" t="str">
            <v>D16v3</v>
          </cell>
          <cell r="G15" t="str">
            <v>2010-2012_WO017_Ex_Ante_Measure_Cost_Study_-_Final_Report</v>
          </cell>
          <cell r="H15" t="str">
            <v>Com</v>
          </cell>
          <cell r="I15" t="str">
            <v>HVAC</v>
          </cell>
          <cell r="J15" t="str">
            <v>SpaceCool</v>
          </cell>
          <cell r="K15" t="str">
            <v>dxAC_equip</v>
          </cell>
          <cell r="L15" t="str">
            <v>pkgEER</v>
          </cell>
          <cell r="M15" t="str">
            <v>dxAC-Com-Pkg-240to760kBTUh-EER10.8-2Spd</v>
          </cell>
          <cell r="N15" t="str">
            <v>Any</v>
          </cell>
          <cell r="O15" t="str">
            <v>Any</v>
          </cell>
          <cell r="P15" t="str">
            <v>Any</v>
          </cell>
          <cell r="Q15" t="str">
            <v>Any</v>
          </cell>
          <cell r="R15" t="str">
            <v>Full</v>
          </cell>
          <cell r="U15">
            <v>1150.27</v>
          </cell>
          <cell r="W15">
            <v>-277.69</v>
          </cell>
          <cell r="Y15">
            <v>6.9</v>
          </cell>
          <cell r="Z15">
            <v>106</v>
          </cell>
        </row>
        <row r="16">
          <cell r="B16" t="str">
            <v>dxAC-Com-Pkg-240to760kBTUh-EER11.5-2Spd</v>
          </cell>
          <cell r="C16" t="str">
            <v>&lt;from TechID&gt;</v>
          </cell>
          <cell r="D16" t="str">
            <v>Cap-Ton</v>
          </cell>
          <cell r="E16" t="str">
            <v>DEER2016</v>
          </cell>
          <cell r="F16" t="str">
            <v>D16v3</v>
          </cell>
          <cell r="G16" t="str">
            <v>2010-2012_WO017_Ex_Ante_Measure_Cost_Study_-_Final_Report</v>
          </cell>
          <cell r="H16" t="str">
            <v>Com</v>
          </cell>
          <cell r="I16" t="str">
            <v>HVAC</v>
          </cell>
          <cell r="J16" t="str">
            <v>SpaceCool</v>
          </cell>
          <cell r="K16" t="str">
            <v>dxAC_equip</v>
          </cell>
          <cell r="L16" t="str">
            <v>pkgEER</v>
          </cell>
          <cell r="M16" t="str">
            <v>dxAC-Com-Pkg-240to760kBTUh-EER11.5-2Spd</v>
          </cell>
          <cell r="N16" t="str">
            <v>Any</v>
          </cell>
          <cell r="O16" t="str">
            <v>Any</v>
          </cell>
          <cell r="P16" t="str">
            <v>Any</v>
          </cell>
          <cell r="Q16" t="str">
            <v>Any</v>
          </cell>
          <cell r="R16" t="str">
            <v>Full</v>
          </cell>
          <cell r="U16">
            <v>1150.27</v>
          </cell>
          <cell r="W16">
            <v>1664.58</v>
          </cell>
          <cell r="Y16">
            <v>6.9</v>
          </cell>
          <cell r="Z16">
            <v>106</v>
          </cell>
        </row>
        <row r="17">
          <cell r="B17" t="str">
            <v>dxAC-Com-Pkg-240to760kBTUh-EER12.5-2Spd</v>
          </cell>
          <cell r="C17" t="str">
            <v>&lt;from TechID&gt;</v>
          </cell>
          <cell r="D17" t="str">
            <v>Cap-Ton</v>
          </cell>
          <cell r="E17" t="str">
            <v>DEER2016</v>
          </cell>
          <cell r="F17" t="str">
            <v>D16v3</v>
          </cell>
          <cell r="G17" t="str">
            <v>2010-2012_WO017_Ex_Ante_Measure_Cost_Study_-_Final_Report</v>
          </cell>
          <cell r="H17" t="str">
            <v>Com</v>
          </cell>
          <cell r="I17" t="str">
            <v>HVAC</v>
          </cell>
          <cell r="J17" t="str">
            <v>SpaceCool</v>
          </cell>
          <cell r="K17" t="str">
            <v>dxAC_equip</v>
          </cell>
          <cell r="L17" t="str">
            <v>pkgEER</v>
          </cell>
          <cell r="M17" t="str">
            <v>dxAC-Com-Pkg-240to760kBTUh-EER12.5-2Spd</v>
          </cell>
          <cell r="N17" t="str">
            <v>Any</v>
          </cell>
          <cell r="O17" t="str">
            <v>Any</v>
          </cell>
          <cell r="P17" t="str">
            <v>Any</v>
          </cell>
          <cell r="Q17" t="str">
            <v>Any</v>
          </cell>
          <cell r="R17" t="str">
            <v>Full</v>
          </cell>
          <cell r="U17">
            <v>1150.27</v>
          </cell>
          <cell r="W17">
            <v>4439.26</v>
          </cell>
          <cell r="Y17">
            <v>6.9</v>
          </cell>
          <cell r="Z17">
            <v>106</v>
          </cell>
        </row>
        <row r="18">
          <cell r="B18" t="str">
            <v>dxAC-Com-Pkg-240to760kBTUh-EER9.8-2Spd</v>
          </cell>
          <cell r="C18" t="str">
            <v>&lt;from TechID&gt;</v>
          </cell>
          <cell r="D18" t="str">
            <v>Cap-Ton</v>
          </cell>
          <cell r="E18" t="str">
            <v>DEER2016</v>
          </cell>
          <cell r="F18" t="str">
            <v>D16v3</v>
          </cell>
          <cell r="G18" t="str">
            <v>2010-2012_WO017_Ex_Ante_Measure_Cost_Study_-_Final_Report</v>
          </cell>
          <cell r="H18" t="str">
            <v>Com</v>
          </cell>
          <cell r="I18" t="str">
            <v>HVAC</v>
          </cell>
          <cell r="J18" t="str">
            <v>SpaceCool</v>
          </cell>
          <cell r="K18" t="str">
            <v>dxAC_equip</v>
          </cell>
          <cell r="L18" t="str">
            <v>pkgEER</v>
          </cell>
          <cell r="M18" t="str">
            <v>dxAC-Com-Pkg-240to760kBTUh-EER9.8-2Spd</v>
          </cell>
          <cell r="N18" t="str">
            <v>Any</v>
          </cell>
          <cell r="O18" t="str">
            <v>Any</v>
          </cell>
          <cell r="P18" t="str">
            <v>Any</v>
          </cell>
          <cell r="Q18" t="str">
            <v>Any</v>
          </cell>
          <cell r="R18" t="str">
            <v>Full</v>
          </cell>
          <cell r="U18">
            <v>1150.27</v>
          </cell>
          <cell r="W18">
            <v>-3052.36</v>
          </cell>
          <cell r="Y18">
            <v>6.9</v>
          </cell>
          <cell r="Z18">
            <v>106</v>
          </cell>
        </row>
        <row r="19">
          <cell r="B19" t="str">
            <v>dxAC-Com-Pkg-55to65kBTUh-SEER-14.0</v>
          </cell>
          <cell r="C19" t="str">
            <v>&lt;from TechID&gt;</v>
          </cell>
          <cell r="D19" t="str">
            <v>Cap-Ton</v>
          </cell>
          <cell r="E19" t="str">
            <v>DEER2016</v>
          </cell>
          <cell r="F19" t="str">
            <v>D16v3</v>
          </cell>
          <cell r="G19" t="str">
            <v>2010-2012_WO017_Ex_Ante_Measure_Cost_Study_-_Final_Report</v>
          </cell>
          <cell r="H19" t="str">
            <v>Com</v>
          </cell>
          <cell r="I19" t="str">
            <v>HVAC</v>
          </cell>
          <cell r="J19" t="str">
            <v>SpaceCool</v>
          </cell>
          <cell r="K19" t="str">
            <v>dxAC_equip</v>
          </cell>
          <cell r="L19" t="str">
            <v>pkgSEER</v>
          </cell>
          <cell r="M19" t="str">
            <v>dxAC-Com-Pkg-55to65kBTUh-SEER-14.0</v>
          </cell>
          <cell r="N19" t="str">
            <v>Any</v>
          </cell>
          <cell r="O19" t="str">
            <v>Any</v>
          </cell>
          <cell r="P19" t="str">
            <v>Any</v>
          </cell>
          <cell r="Q19" t="str">
            <v>Any</v>
          </cell>
          <cell r="R19" t="str">
            <v>Full</v>
          </cell>
          <cell r="U19">
            <v>388.05</v>
          </cell>
          <cell r="W19">
            <v>2180.2715712500003</v>
          </cell>
          <cell r="Y19">
            <v>2</v>
          </cell>
          <cell r="Z19">
            <v>5</v>
          </cell>
        </row>
        <row r="20">
          <cell r="B20" t="str">
            <v>dxAC-Com-Pkg-55to65kBTUh-SEER-15.0</v>
          </cell>
          <cell r="C20" t="str">
            <v>&lt;from TechID&gt;</v>
          </cell>
          <cell r="D20" t="str">
            <v>Cap-Ton</v>
          </cell>
          <cell r="E20" t="str">
            <v>DEER2016</v>
          </cell>
          <cell r="F20" t="str">
            <v>D16v3</v>
          </cell>
          <cell r="G20" t="str">
            <v>2010-2012_WO017_Ex_Ante_Measure_Cost_Study_-_Final_Report</v>
          </cell>
          <cell r="H20" t="str">
            <v>Com</v>
          </cell>
          <cell r="I20" t="str">
            <v>HVAC</v>
          </cell>
          <cell r="J20" t="str">
            <v>SpaceCool</v>
          </cell>
          <cell r="K20" t="str">
            <v>dxAC_equip</v>
          </cell>
          <cell r="L20" t="str">
            <v>pkgSEER</v>
          </cell>
          <cell r="M20" t="str">
            <v>dxAC-Com-Pkg-55to65kBTUh-SEER-15.0</v>
          </cell>
          <cell r="N20" t="str">
            <v>Any</v>
          </cell>
          <cell r="O20" t="str">
            <v>Any</v>
          </cell>
          <cell r="P20" t="str">
            <v>Any</v>
          </cell>
          <cell r="Q20" t="str">
            <v>Any</v>
          </cell>
          <cell r="R20" t="str">
            <v>Full</v>
          </cell>
          <cell r="U20">
            <v>388.05</v>
          </cell>
          <cell r="W20">
            <v>2542.0340712500006</v>
          </cell>
          <cell r="Y20">
            <v>2</v>
          </cell>
          <cell r="Z20">
            <v>5</v>
          </cell>
        </row>
        <row r="21">
          <cell r="B21" t="str">
            <v>dxAC-Com-Pkg-55to65kBTUh-SEER-16.0</v>
          </cell>
          <cell r="C21" t="str">
            <v>&lt;from TechID&gt;</v>
          </cell>
          <cell r="D21" t="str">
            <v>Cap-Ton</v>
          </cell>
          <cell r="E21" t="str">
            <v>DEER2016</v>
          </cell>
          <cell r="F21" t="str">
            <v>D16v3</v>
          </cell>
          <cell r="G21" t="str">
            <v>2010-2012_WO017_Ex_Ante_Measure_Cost_Study_-_Final_Report</v>
          </cell>
          <cell r="H21" t="str">
            <v>Com</v>
          </cell>
          <cell r="I21" t="str">
            <v>HVAC</v>
          </cell>
          <cell r="J21" t="str">
            <v>SpaceCool</v>
          </cell>
          <cell r="K21" t="str">
            <v>dxAC_equip</v>
          </cell>
          <cell r="L21" t="str">
            <v>pkgSEER</v>
          </cell>
          <cell r="M21" t="str">
            <v>dxAC-Com-Pkg-55to65kBTUh-SEER-16.0</v>
          </cell>
          <cell r="N21" t="str">
            <v>Any</v>
          </cell>
          <cell r="O21" t="str">
            <v>Any</v>
          </cell>
          <cell r="P21" t="str">
            <v>Any</v>
          </cell>
          <cell r="Q21" t="str">
            <v>Any</v>
          </cell>
          <cell r="R21" t="str">
            <v>Full</v>
          </cell>
          <cell r="U21">
            <v>388.05</v>
          </cell>
          <cell r="W21">
            <v>2903.7965712500004</v>
          </cell>
          <cell r="Y21">
            <v>2</v>
          </cell>
          <cell r="Z21">
            <v>5</v>
          </cell>
        </row>
        <row r="22">
          <cell r="B22" t="str">
            <v>dxAC-Com-Pkg-55to65kBTUh-SEER-17.0</v>
          </cell>
          <cell r="C22" t="str">
            <v>&lt;from TechID&gt;</v>
          </cell>
          <cell r="D22" t="str">
            <v>Cap-Ton</v>
          </cell>
          <cell r="E22" t="str">
            <v>DEER2016</v>
          </cell>
          <cell r="F22" t="str">
            <v>D16v3</v>
          </cell>
          <cell r="G22" t="str">
            <v>2010-2012_WO017_Ex_Ante_Measure_Cost_Study_-_Final_Report</v>
          </cell>
          <cell r="H22" t="str">
            <v>Com</v>
          </cell>
          <cell r="I22" t="str">
            <v>HVAC</v>
          </cell>
          <cell r="J22" t="str">
            <v>SpaceCool</v>
          </cell>
          <cell r="K22" t="str">
            <v>dxAC_equip</v>
          </cell>
          <cell r="L22" t="str">
            <v>pkgSEER</v>
          </cell>
          <cell r="M22" t="str">
            <v>dxAC-Com-Pkg-55to65kBTUh-SEER-17.0</v>
          </cell>
          <cell r="N22" t="str">
            <v>Any</v>
          </cell>
          <cell r="O22" t="str">
            <v>Any</v>
          </cell>
          <cell r="P22" t="str">
            <v>Any</v>
          </cell>
          <cell r="Q22" t="str">
            <v>Any</v>
          </cell>
          <cell r="R22" t="str">
            <v>Full</v>
          </cell>
          <cell r="U22">
            <v>388.05</v>
          </cell>
          <cell r="W22">
            <v>3265.5590712500002</v>
          </cell>
          <cell r="Y22">
            <v>2</v>
          </cell>
          <cell r="Z22">
            <v>5</v>
          </cell>
        </row>
        <row r="23">
          <cell r="B23" t="str">
            <v>dxAC-Com-Pkg-55to65kBTUh-SEER-18.0</v>
          </cell>
          <cell r="C23" t="str">
            <v>&lt;from TechID&gt;</v>
          </cell>
          <cell r="D23" t="str">
            <v>Cap-Ton</v>
          </cell>
          <cell r="E23" t="str">
            <v>DEER2016</v>
          </cell>
          <cell r="F23" t="str">
            <v>D16v3</v>
          </cell>
          <cell r="G23" t="str">
            <v>2010-2012_WO017_Ex_Ante_Measure_Cost_Study_-_Final_Report</v>
          </cell>
          <cell r="H23" t="str">
            <v>Com</v>
          </cell>
          <cell r="I23" t="str">
            <v>HVAC</v>
          </cell>
          <cell r="J23" t="str">
            <v>SpaceCool</v>
          </cell>
          <cell r="K23" t="str">
            <v>dxAC_equip</v>
          </cell>
          <cell r="L23" t="str">
            <v>pkgSEER</v>
          </cell>
          <cell r="M23" t="str">
            <v>dxAC-Com-Pkg-55to65kBTUh-SEER-18.0</v>
          </cell>
          <cell r="N23" t="str">
            <v>Any</v>
          </cell>
          <cell r="O23" t="str">
            <v>Any</v>
          </cell>
          <cell r="P23" t="str">
            <v>Any</v>
          </cell>
          <cell r="Q23" t="str">
            <v>Any</v>
          </cell>
          <cell r="R23" t="str">
            <v>Full</v>
          </cell>
          <cell r="U23">
            <v>388.05</v>
          </cell>
          <cell r="W23">
            <v>3627.32157125</v>
          </cell>
          <cell r="Y23">
            <v>2</v>
          </cell>
          <cell r="Z23">
            <v>5</v>
          </cell>
        </row>
        <row r="24">
          <cell r="B24" t="str">
            <v>dxAC-Com-Pkg-65to110kBTUh-EER11.0-2Spd</v>
          </cell>
          <cell r="C24" t="str">
            <v>&lt;from TechID&gt;</v>
          </cell>
          <cell r="D24" t="str">
            <v>Cap-Ton</v>
          </cell>
          <cell r="E24" t="str">
            <v>DEER2016</v>
          </cell>
          <cell r="F24" t="str">
            <v>D16v3</v>
          </cell>
          <cell r="G24" t="str">
            <v>2010-2012_WO017_Ex_Ante_Measure_Cost_Study_-_Final_Report</v>
          </cell>
          <cell r="H24" t="str">
            <v>Com</v>
          </cell>
          <cell r="I24" t="str">
            <v>HVAC</v>
          </cell>
          <cell r="J24" t="str">
            <v>SpaceCool</v>
          </cell>
          <cell r="K24" t="str">
            <v>dxAC_equip</v>
          </cell>
          <cell r="L24" t="str">
            <v>pkgEER</v>
          </cell>
          <cell r="M24" t="str">
            <v>dxAC-Com-Pkg-65to110kBTUh-EER11.0-2Spd</v>
          </cell>
          <cell r="N24" t="str">
            <v>Any</v>
          </cell>
          <cell r="O24" t="str">
            <v>Any</v>
          </cell>
          <cell r="P24" t="str">
            <v>Any</v>
          </cell>
          <cell r="Q24" t="str">
            <v>Any</v>
          </cell>
          <cell r="R24" t="str">
            <v>Full</v>
          </cell>
          <cell r="U24">
            <v>1150.27</v>
          </cell>
          <cell r="W24">
            <v>277.25</v>
          </cell>
          <cell r="Y24">
            <v>6.9</v>
          </cell>
          <cell r="Z24">
            <v>106</v>
          </cell>
        </row>
        <row r="25">
          <cell r="B25" t="str">
            <v>dxAC-Com-Pkg-65to110kBTUh-EER11.5-2Spd</v>
          </cell>
          <cell r="C25" t="str">
            <v>&lt;from TechID&gt;</v>
          </cell>
          <cell r="D25" t="str">
            <v>Cap-Ton</v>
          </cell>
          <cell r="E25" t="str">
            <v>DEER2016</v>
          </cell>
          <cell r="F25" t="str">
            <v>D16v3</v>
          </cell>
          <cell r="G25" t="str">
            <v>2010-2012_WO017_Ex_Ante_Measure_Cost_Study_-_Final_Report</v>
          </cell>
          <cell r="H25" t="str">
            <v>Com</v>
          </cell>
          <cell r="I25" t="str">
            <v>HVAC</v>
          </cell>
          <cell r="J25" t="str">
            <v>SpaceCool</v>
          </cell>
          <cell r="K25" t="str">
            <v>dxAC_equip</v>
          </cell>
          <cell r="L25" t="str">
            <v>pkgEER</v>
          </cell>
          <cell r="M25" t="str">
            <v>dxAC-Com-Pkg-65to110kBTUh-EER11.5-2Spd</v>
          </cell>
          <cell r="N25" t="str">
            <v>Any</v>
          </cell>
          <cell r="O25" t="str">
            <v>Any</v>
          </cell>
          <cell r="P25" t="str">
            <v>Any</v>
          </cell>
          <cell r="Q25" t="str">
            <v>Any</v>
          </cell>
          <cell r="R25" t="str">
            <v>Full</v>
          </cell>
          <cell r="U25">
            <v>1150.27</v>
          </cell>
          <cell r="W25">
            <v>1664.58</v>
          </cell>
          <cell r="Y25">
            <v>6.9</v>
          </cell>
          <cell r="Z25">
            <v>106</v>
          </cell>
        </row>
        <row r="26">
          <cell r="B26" t="str">
            <v>dxAC-Com-Pkg-65to110kBTUh-EER12.0-2Spd</v>
          </cell>
          <cell r="C26" t="str">
            <v>&lt;from TechID&gt;</v>
          </cell>
          <cell r="D26" t="str">
            <v>Cap-Ton</v>
          </cell>
          <cell r="E26" t="str">
            <v>DEER2016</v>
          </cell>
          <cell r="F26" t="str">
            <v>D16v3</v>
          </cell>
          <cell r="G26" t="str">
            <v>2010-2012_WO017_Ex_Ante_Measure_Cost_Study_-_Final_Report</v>
          </cell>
          <cell r="H26" t="str">
            <v>Com</v>
          </cell>
          <cell r="I26" t="str">
            <v>HVAC</v>
          </cell>
          <cell r="J26" t="str">
            <v>SpaceCool</v>
          </cell>
          <cell r="K26" t="str">
            <v>dxAC_equip</v>
          </cell>
          <cell r="L26" t="str">
            <v>pkgEER</v>
          </cell>
          <cell r="M26" t="str">
            <v>dxAC-Com-Pkg-65to110kBTUh-EER12.0-2Spd</v>
          </cell>
          <cell r="N26" t="str">
            <v>Any</v>
          </cell>
          <cell r="O26" t="str">
            <v>Any</v>
          </cell>
          <cell r="P26" t="str">
            <v>Any</v>
          </cell>
          <cell r="Q26" t="str">
            <v>Any</v>
          </cell>
          <cell r="R26" t="str">
            <v>Full</v>
          </cell>
          <cell r="U26">
            <v>1150.27</v>
          </cell>
          <cell r="W26">
            <v>3051.92</v>
          </cell>
          <cell r="Y26">
            <v>6.9</v>
          </cell>
          <cell r="Z26">
            <v>106</v>
          </cell>
        </row>
        <row r="27">
          <cell r="B27" t="str">
            <v>dxAC-Com-Pkg-65to110kBTUh-EER13.0-2Spd</v>
          </cell>
          <cell r="C27" t="str">
            <v>&lt;from TechID&gt;</v>
          </cell>
          <cell r="D27" t="str">
            <v>Cap-Ton</v>
          </cell>
          <cell r="E27" t="str">
            <v>DEER2016</v>
          </cell>
          <cell r="F27" t="str">
            <v>D16v3</v>
          </cell>
          <cell r="G27" t="str">
            <v>2010-2012_WO017_Ex_Ante_Measure_Cost_Study_-_Final_Report</v>
          </cell>
          <cell r="H27" t="str">
            <v>Com</v>
          </cell>
          <cell r="I27" t="str">
            <v>HVAC</v>
          </cell>
          <cell r="J27" t="str">
            <v>SpaceCool</v>
          </cell>
          <cell r="K27" t="str">
            <v>dxAC_equip</v>
          </cell>
          <cell r="L27" t="str">
            <v>pkgEER</v>
          </cell>
          <cell r="M27" t="str">
            <v>dxAC-Com-Pkg-65to110kBTUh-EER13.0-2Spd</v>
          </cell>
          <cell r="N27" t="str">
            <v>Any</v>
          </cell>
          <cell r="O27" t="str">
            <v>Any</v>
          </cell>
          <cell r="P27" t="str">
            <v>Any</v>
          </cell>
          <cell r="Q27" t="str">
            <v>Any</v>
          </cell>
          <cell r="R27" t="str">
            <v>Full</v>
          </cell>
          <cell r="U27">
            <v>1150.27</v>
          </cell>
          <cell r="W27">
            <v>5826.59</v>
          </cell>
          <cell r="Y27">
            <v>6.9</v>
          </cell>
          <cell r="Z27">
            <v>106</v>
          </cell>
        </row>
        <row r="28">
          <cell r="B28" t="str">
            <v>dxAC-Com-Pkg-gte760kBTUh-EER10.2-2Spd</v>
          </cell>
          <cell r="C28" t="str">
            <v>&lt;from TechID&gt;</v>
          </cell>
          <cell r="D28" t="str">
            <v>Cap-Ton</v>
          </cell>
          <cell r="E28" t="str">
            <v>DEER2016</v>
          </cell>
          <cell r="F28" t="str">
            <v>D16v3</v>
          </cell>
          <cell r="G28" t="str">
            <v>2010-2012_WO017_Ex_Ante_Measure_Cost_Study_-_Final_Report</v>
          </cell>
          <cell r="H28" t="str">
            <v>Com</v>
          </cell>
          <cell r="I28" t="str">
            <v>HVAC</v>
          </cell>
          <cell r="J28" t="str">
            <v>SpaceCool</v>
          </cell>
          <cell r="K28" t="str">
            <v>dxAC_equip</v>
          </cell>
          <cell r="L28" t="str">
            <v>pkgEER</v>
          </cell>
          <cell r="M28" t="str">
            <v>dxAC-Com-Pkg-gte760kBTUh-EER10.2-2Spd</v>
          </cell>
          <cell r="N28" t="str">
            <v>Any</v>
          </cell>
          <cell r="O28" t="str">
            <v>Any</v>
          </cell>
          <cell r="P28" t="str">
            <v>Any</v>
          </cell>
          <cell r="Q28" t="str">
            <v>Any</v>
          </cell>
          <cell r="R28" t="str">
            <v>Full</v>
          </cell>
          <cell r="U28">
            <v>1150.27</v>
          </cell>
          <cell r="W28">
            <v>-1942.49</v>
          </cell>
          <cell r="Y28">
            <v>6.9</v>
          </cell>
          <cell r="Z28">
            <v>106</v>
          </cell>
        </row>
        <row r="29">
          <cell r="B29" t="str">
            <v>dxAC-Com-Pkg-gte760kBTUh-EER11.0-2Spd</v>
          </cell>
          <cell r="C29" t="str">
            <v>&lt;from TechID&gt;</v>
          </cell>
          <cell r="D29" t="str">
            <v>Cap-Ton</v>
          </cell>
          <cell r="E29" t="str">
            <v>DEER2016</v>
          </cell>
          <cell r="F29" t="str">
            <v>D16v3</v>
          </cell>
          <cell r="G29" t="str">
            <v>2010-2012_WO017_Ex_Ante_Measure_Cost_Study_-_Final_Report</v>
          </cell>
          <cell r="H29" t="str">
            <v>Com</v>
          </cell>
          <cell r="I29" t="str">
            <v>HVAC</v>
          </cell>
          <cell r="J29" t="str">
            <v>SpaceCool</v>
          </cell>
          <cell r="K29" t="str">
            <v>dxAC_equip</v>
          </cell>
          <cell r="L29" t="str">
            <v>pkgEER</v>
          </cell>
          <cell r="M29" t="str">
            <v>dxAC-Com-Pkg-gte760kBTUh-EER11.0-2Spd</v>
          </cell>
          <cell r="N29" t="str">
            <v>Any</v>
          </cell>
          <cell r="O29" t="str">
            <v>Any</v>
          </cell>
          <cell r="P29" t="str">
            <v>Any</v>
          </cell>
          <cell r="Q29" t="str">
            <v>Any</v>
          </cell>
          <cell r="R29" t="str">
            <v>Full</v>
          </cell>
          <cell r="U29">
            <v>1150.27</v>
          </cell>
          <cell r="W29">
            <v>277.25</v>
          </cell>
          <cell r="Y29">
            <v>6.9</v>
          </cell>
          <cell r="Z29">
            <v>106</v>
          </cell>
        </row>
        <row r="30">
          <cell r="B30" t="str">
            <v>dxAC-Com-Pkg-gte760kBTUh-EER12.0-2Spd</v>
          </cell>
          <cell r="C30" t="str">
            <v>&lt;from TechID&gt;</v>
          </cell>
          <cell r="D30" t="str">
            <v>Cap-Ton</v>
          </cell>
          <cell r="E30" t="str">
            <v>DEER2016</v>
          </cell>
          <cell r="F30" t="str">
            <v>D16v3</v>
          </cell>
          <cell r="G30" t="str">
            <v>2010-2012_WO017_Ex_Ante_Measure_Cost_Study_-_Final_Report</v>
          </cell>
          <cell r="H30" t="str">
            <v>Com</v>
          </cell>
          <cell r="I30" t="str">
            <v>HVAC</v>
          </cell>
          <cell r="J30" t="str">
            <v>SpaceCool</v>
          </cell>
          <cell r="K30" t="str">
            <v>dxAC_equip</v>
          </cell>
          <cell r="L30" t="str">
            <v>pkgEER</v>
          </cell>
          <cell r="M30" t="str">
            <v>dxAC-Com-Pkg-gte760kBTUh-EER12.0-2Spd</v>
          </cell>
          <cell r="N30" t="str">
            <v>Any</v>
          </cell>
          <cell r="O30" t="str">
            <v>Any</v>
          </cell>
          <cell r="P30" t="str">
            <v>Any</v>
          </cell>
          <cell r="Q30" t="str">
            <v>Any</v>
          </cell>
          <cell r="R30" t="str">
            <v>Full</v>
          </cell>
          <cell r="U30">
            <v>1150.27</v>
          </cell>
          <cell r="W30">
            <v>3051.92</v>
          </cell>
          <cell r="Y30">
            <v>6.9</v>
          </cell>
          <cell r="Z30">
            <v>106</v>
          </cell>
        </row>
        <row r="31">
          <cell r="B31" t="str">
            <v>dxAC-Com-Pkg-gte760kBTUh-EER9.5-2Spd</v>
          </cell>
          <cell r="C31" t="str">
            <v>&lt;from TechID&gt;</v>
          </cell>
          <cell r="D31" t="str">
            <v>Cap-Ton</v>
          </cell>
          <cell r="E31" t="str">
            <v>DEER2016</v>
          </cell>
          <cell r="F31" t="str">
            <v>D16v3</v>
          </cell>
          <cell r="G31" t="str">
            <v>2010-2012_WO017_Ex_Ante_Measure_Cost_Study_-_Final_Report</v>
          </cell>
          <cell r="H31" t="str">
            <v>Com</v>
          </cell>
          <cell r="I31" t="str">
            <v>HVAC</v>
          </cell>
          <cell r="J31" t="str">
            <v>SpaceCool</v>
          </cell>
          <cell r="K31" t="str">
            <v>dxAC_equip</v>
          </cell>
          <cell r="L31" t="str">
            <v>pkgEER</v>
          </cell>
          <cell r="M31" t="str">
            <v>dxAC-Com-Pkg-gte760kBTUh-EER9.5-2Spd</v>
          </cell>
          <cell r="N31" t="str">
            <v>Any</v>
          </cell>
          <cell r="O31" t="str">
            <v>Any</v>
          </cell>
          <cell r="P31" t="str">
            <v>Any</v>
          </cell>
          <cell r="Q31" t="str">
            <v>Any</v>
          </cell>
          <cell r="R31" t="str">
            <v>Full</v>
          </cell>
          <cell r="U31">
            <v>1150.27</v>
          </cell>
          <cell r="W31">
            <v>-3884.76</v>
          </cell>
          <cell r="Y31">
            <v>6.9</v>
          </cell>
          <cell r="Z31">
            <v>106</v>
          </cell>
        </row>
        <row r="32">
          <cell r="B32" t="str">
            <v>dxAC-Com-Pkg-lt55kBTUh-SEER-14.0</v>
          </cell>
          <cell r="C32" t="str">
            <v>&lt;from TechID&gt;</v>
          </cell>
          <cell r="D32" t="str">
            <v>Cap-Ton</v>
          </cell>
          <cell r="E32" t="str">
            <v>DEER2016</v>
          </cell>
          <cell r="F32" t="str">
            <v>D16v3</v>
          </cell>
          <cell r="G32" t="str">
            <v>2010-2012_WO017_Ex_Ante_Measure_Cost_Study_-_Final_Report</v>
          </cell>
          <cell r="H32" t="str">
            <v>Com</v>
          </cell>
          <cell r="I32" t="str">
            <v>HVAC</v>
          </cell>
          <cell r="J32" t="str">
            <v>SpaceCool</v>
          </cell>
          <cell r="K32" t="str">
            <v>dxAC_equip</v>
          </cell>
          <cell r="L32" t="str">
            <v>pkgSEER</v>
          </cell>
          <cell r="M32" t="str">
            <v>dxAC-Com-Pkg-lt55kBTUh-SEER-14.0</v>
          </cell>
          <cell r="N32" t="str">
            <v>Any</v>
          </cell>
          <cell r="O32" t="str">
            <v>Any</v>
          </cell>
          <cell r="P32" t="str">
            <v>Any</v>
          </cell>
          <cell r="Q32" t="str">
            <v>Any</v>
          </cell>
          <cell r="R32" t="str">
            <v>Full</v>
          </cell>
          <cell r="U32">
            <v>388.05</v>
          </cell>
          <cell r="W32">
            <v>2180.2715712500003</v>
          </cell>
          <cell r="Y32">
            <v>2</v>
          </cell>
          <cell r="Z32">
            <v>5</v>
          </cell>
        </row>
        <row r="33">
          <cell r="B33" t="str">
            <v>dxAC-Com-Pkg-lt55kBTUh-SEER-15.0</v>
          </cell>
          <cell r="C33" t="str">
            <v>&lt;from TechID&gt;</v>
          </cell>
          <cell r="D33" t="str">
            <v>Cap-Ton</v>
          </cell>
          <cell r="E33" t="str">
            <v>DEER2016</v>
          </cell>
          <cell r="F33" t="str">
            <v>D16v3</v>
          </cell>
          <cell r="G33" t="str">
            <v>2010-2012_WO017_Ex_Ante_Measure_Cost_Study_-_Final_Report</v>
          </cell>
          <cell r="H33" t="str">
            <v>Com</v>
          </cell>
          <cell r="I33" t="str">
            <v>HVAC</v>
          </cell>
          <cell r="J33" t="str">
            <v>SpaceCool</v>
          </cell>
          <cell r="K33" t="str">
            <v>dxAC_equip</v>
          </cell>
          <cell r="L33" t="str">
            <v>pkgSEER</v>
          </cell>
          <cell r="M33" t="str">
            <v>dxAC-Com-Pkg-lt55kBTUh-SEER-15.0</v>
          </cell>
          <cell r="N33" t="str">
            <v>Any</v>
          </cell>
          <cell r="O33" t="str">
            <v>Any</v>
          </cell>
          <cell r="P33" t="str">
            <v>Any</v>
          </cell>
          <cell r="Q33" t="str">
            <v>Any</v>
          </cell>
          <cell r="R33" t="str">
            <v>Full</v>
          </cell>
          <cell r="U33">
            <v>388.05</v>
          </cell>
          <cell r="W33">
            <v>2542.0340712500006</v>
          </cell>
          <cell r="Y33">
            <v>2</v>
          </cell>
          <cell r="Z33">
            <v>5</v>
          </cell>
        </row>
        <row r="34">
          <cell r="B34" t="str">
            <v>dxAC-Com-Pkg-lt55kBTUh-SEER-16.0</v>
          </cell>
          <cell r="C34" t="str">
            <v>&lt;from TechID&gt;</v>
          </cell>
          <cell r="D34" t="str">
            <v>Cap-Ton</v>
          </cell>
          <cell r="E34" t="str">
            <v>DEER2016</v>
          </cell>
          <cell r="F34" t="str">
            <v>D16v3</v>
          </cell>
          <cell r="G34" t="str">
            <v>2010-2012_WO017_Ex_Ante_Measure_Cost_Study_-_Final_Report</v>
          </cell>
          <cell r="H34" t="str">
            <v>Com</v>
          </cell>
          <cell r="I34" t="str">
            <v>HVAC</v>
          </cell>
          <cell r="J34" t="str">
            <v>SpaceCool</v>
          </cell>
          <cell r="K34" t="str">
            <v>dxAC_equip</v>
          </cell>
          <cell r="L34" t="str">
            <v>pkgSEER</v>
          </cell>
          <cell r="M34" t="str">
            <v>dxAC-Com-Pkg-lt55kBTUh-SEER-16.0</v>
          </cell>
          <cell r="N34" t="str">
            <v>Any</v>
          </cell>
          <cell r="O34" t="str">
            <v>Any</v>
          </cell>
          <cell r="P34" t="str">
            <v>Any</v>
          </cell>
          <cell r="Q34" t="str">
            <v>Any</v>
          </cell>
          <cell r="R34" t="str">
            <v>Full</v>
          </cell>
          <cell r="U34">
            <v>388.05</v>
          </cell>
          <cell r="W34">
            <v>2903.7965712500004</v>
          </cell>
          <cell r="Y34">
            <v>2</v>
          </cell>
          <cell r="Z34">
            <v>5</v>
          </cell>
        </row>
        <row r="35">
          <cell r="B35" t="str">
            <v>dxAC-Com-Pkg-lt55kBTUh-SEER-17.0</v>
          </cell>
          <cell r="C35" t="str">
            <v>&lt;from TechID&gt;</v>
          </cell>
          <cell r="D35" t="str">
            <v>Cap-Ton</v>
          </cell>
          <cell r="E35" t="str">
            <v>DEER2016</v>
          </cell>
          <cell r="F35" t="str">
            <v>D16v3</v>
          </cell>
          <cell r="G35" t="str">
            <v>2010-2012_WO017_Ex_Ante_Measure_Cost_Study_-_Final_Report</v>
          </cell>
          <cell r="H35" t="str">
            <v>Com</v>
          </cell>
          <cell r="I35" t="str">
            <v>HVAC</v>
          </cell>
          <cell r="J35" t="str">
            <v>SpaceCool</v>
          </cell>
          <cell r="K35" t="str">
            <v>dxAC_equip</v>
          </cell>
          <cell r="L35" t="str">
            <v>pkgSEER</v>
          </cell>
          <cell r="M35" t="str">
            <v>dxAC-Com-Pkg-lt55kBTUh-SEER-17.0</v>
          </cell>
          <cell r="N35" t="str">
            <v>Any</v>
          </cell>
          <cell r="O35" t="str">
            <v>Any</v>
          </cell>
          <cell r="P35" t="str">
            <v>Any</v>
          </cell>
          <cell r="Q35" t="str">
            <v>Any</v>
          </cell>
          <cell r="R35" t="str">
            <v>Full</v>
          </cell>
          <cell r="U35">
            <v>388.05</v>
          </cell>
          <cell r="W35">
            <v>3265.5590712500002</v>
          </cell>
          <cell r="Y35">
            <v>2</v>
          </cell>
          <cell r="Z35">
            <v>5</v>
          </cell>
        </row>
        <row r="36">
          <cell r="B36" t="str">
            <v>dxAC-Com-Pkg-lt55kBTUh-SEER-18.0</v>
          </cell>
          <cell r="C36" t="str">
            <v>&lt;from TechID&gt;</v>
          </cell>
          <cell r="D36" t="str">
            <v>Cap-Ton</v>
          </cell>
          <cell r="E36" t="str">
            <v>DEER2016</v>
          </cell>
          <cell r="F36" t="str">
            <v>D16v3</v>
          </cell>
          <cell r="G36" t="str">
            <v>2010-2012_WO017_Ex_Ante_Measure_Cost_Study_-_Final_Report</v>
          </cell>
          <cell r="H36" t="str">
            <v>Com</v>
          </cell>
          <cell r="I36" t="str">
            <v>HVAC</v>
          </cell>
          <cell r="J36" t="str">
            <v>SpaceCool</v>
          </cell>
          <cell r="K36" t="str">
            <v>dxAC_equip</v>
          </cell>
          <cell r="L36" t="str">
            <v>pkgSEER</v>
          </cell>
          <cell r="M36" t="str">
            <v>dxAC-Com-Pkg-lt55kBTUh-SEER-18.0</v>
          </cell>
          <cell r="N36" t="str">
            <v>Any</v>
          </cell>
          <cell r="O36" t="str">
            <v>Any</v>
          </cell>
          <cell r="P36" t="str">
            <v>Any</v>
          </cell>
          <cell r="Q36" t="str">
            <v>Any</v>
          </cell>
          <cell r="R36" t="str">
            <v>Full</v>
          </cell>
          <cell r="U36">
            <v>388.05</v>
          </cell>
          <cell r="W36">
            <v>3627.32157125</v>
          </cell>
          <cell r="Y36">
            <v>2</v>
          </cell>
          <cell r="Z36">
            <v>5</v>
          </cell>
        </row>
        <row r="37">
          <cell r="B37" t="str">
            <v>dxAC-Com-Split-45to55kBTUh-SEER-14.0</v>
          </cell>
          <cell r="C37" t="str">
            <v>&lt;from TechID&gt;</v>
          </cell>
          <cell r="D37" t="str">
            <v>Cap-Ton</v>
          </cell>
          <cell r="E37" t="str">
            <v>DEER2016</v>
          </cell>
          <cell r="F37" t="str">
            <v>D16v3</v>
          </cell>
          <cell r="G37" t="str">
            <v>2010-2012_WO017_Ex_Ante_Measure_Cost_Study_-_Final_Report</v>
          </cell>
          <cell r="H37" t="str">
            <v>Com</v>
          </cell>
          <cell r="I37" t="str">
            <v>HVAC</v>
          </cell>
          <cell r="J37" t="str">
            <v>SpaceCool</v>
          </cell>
          <cell r="K37" t="str">
            <v>dxAC_equip</v>
          </cell>
          <cell r="L37" t="str">
            <v>spltSEER</v>
          </cell>
          <cell r="M37" t="str">
            <v>dxAC-Com-Split-45to55kBTUh-SEER-14.0</v>
          </cell>
          <cell r="N37" t="str">
            <v>Any</v>
          </cell>
          <cell r="O37" t="str">
            <v>Any</v>
          </cell>
          <cell r="P37" t="str">
            <v>Any</v>
          </cell>
          <cell r="Q37" t="str">
            <v>Any</v>
          </cell>
          <cell r="R37" t="str">
            <v>Full</v>
          </cell>
          <cell r="U37">
            <v>331.21440000000001</v>
          </cell>
          <cell r="W37">
            <v>551.33880000000011</v>
          </cell>
          <cell r="Y37">
            <v>1.4</v>
          </cell>
          <cell r="Z37">
            <v>5</v>
          </cell>
        </row>
        <row r="38">
          <cell r="B38" t="str">
            <v>dxAC-Com-Split-45to55kBTUh-SEER-15.0</v>
          </cell>
          <cell r="C38" t="str">
            <v>&lt;from TechID&gt;</v>
          </cell>
          <cell r="D38" t="str">
            <v>Cap-Ton</v>
          </cell>
          <cell r="E38" t="str">
            <v>DEER2016</v>
          </cell>
          <cell r="F38" t="str">
            <v>D16v3</v>
          </cell>
          <cell r="G38" t="str">
            <v>2010-2012_WO017_Ex_Ante_Measure_Cost_Study_-_Final_Report</v>
          </cell>
          <cell r="H38" t="str">
            <v>Com</v>
          </cell>
          <cell r="I38" t="str">
            <v>HVAC</v>
          </cell>
          <cell r="J38" t="str">
            <v>SpaceCool</v>
          </cell>
          <cell r="K38" t="str">
            <v>dxAC_equip</v>
          </cell>
          <cell r="L38" t="str">
            <v>spltSEER</v>
          </cell>
          <cell r="M38" t="str">
            <v>dxAC-Com-Split-45to55kBTUh-SEER-15.0</v>
          </cell>
          <cell r="N38" t="str">
            <v>Any</v>
          </cell>
          <cell r="O38" t="str">
            <v>Any</v>
          </cell>
          <cell r="P38" t="str">
            <v>Any</v>
          </cell>
          <cell r="Q38" t="str">
            <v>Any</v>
          </cell>
          <cell r="R38" t="str">
            <v>Full</v>
          </cell>
          <cell r="U38">
            <v>331.21440000000001</v>
          </cell>
          <cell r="W38">
            <v>827.72279999999967</v>
          </cell>
          <cell r="Y38">
            <v>1.4</v>
          </cell>
          <cell r="Z38">
            <v>5</v>
          </cell>
        </row>
        <row r="39">
          <cell r="B39" t="str">
            <v>dxAC-Com-Split-45to55kBTUh-SEER-16.0</v>
          </cell>
          <cell r="C39" t="str">
            <v>&lt;from TechID&gt;</v>
          </cell>
          <cell r="D39" t="str">
            <v>Cap-Ton</v>
          </cell>
          <cell r="E39" t="str">
            <v>DEER2016</v>
          </cell>
          <cell r="F39" t="str">
            <v>D16v3</v>
          </cell>
          <cell r="G39" t="str">
            <v>2010-2012_WO017_Ex_Ante_Measure_Cost_Study_-_Final_Report</v>
          </cell>
          <cell r="H39" t="str">
            <v>Com</v>
          </cell>
          <cell r="I39" t="str">
            <v>HVAC</v>
          </cell>
          <cell r="J39" t="str">
            <v>SpaceCool</v>
          </cell>
          <cell r="K39" t="str">
            <v>dxAC_equip</v>
          </cell>
          <cell r="L39" t="str">
            <v>spltSEER</v>
          </cell>
          <cell r="M39" t="str">
            <v>dxAC-Com-Split-45to55kBTUh-SEER-16.0</v>
          </cell>
          <cell r="N39" t="str">
            <v>Any</v>
          </cell>
          <cell r="O39" t="str">
            <v>Any</v>
          </cell>
          <cell r="P39" t="str">
            <v>Any</v>
          </cell>
          <cell r="Q39" t="str">
            <v>Any</v>
          </cell>
          <cell r="R39" t="str">
            <v>Full</v>
          </cell>
          <cell r="U39">
            <v>331.21440000000001</v>
          </cell>
          <cell r="W39">
            <v>1104.1067999999998</v>
          </cell>
          <cell r="Y39">
            <v>1.4</v>
          </cell>
          <cell r="Z39">
            <v>5</v>
          </cell>
        </row>
        <row r="40">
          <cell r="B40" t="str">
            <v>dxAC-Com-Split-45to55kBTUh-SEER-17.0</v>
          </cell>
          <cell r="C40" t="str">
            <v>&lt;from TechID&gt;</v>
          </cell>
          <cell r="D40" t="str">
            <v>Cap-Ton</v>
          </cell>
          <cell r="E40" t="str">
            <v>DEER2016</v>
          </cell>
          <cell r="F40" t="str">
            <v>D16v3</v>
          </cell>
          <cell r="G40" t="str">
            <v>2010-2012_WO017_Ex_Ante_Measure_Cost_Study_-_Final_Report</v>
          </cell>
          <cell r="H40" t="str">
            <v>Com</v>
          </cell>
          <cell r="I40" t="str">
            <v>HVAC</v>
          </cell>
          <cell r="J40" t="str">
            <v>SpaceCool</v>
          </cell>
          <cell r="K40" t="str">
            <v>dxAC_equip</v>
          </cell>
          <cell r="L40" t="str">
            <v>spltSEER</v>
          </cell>
          <cell r="M40" t="str">
            <v>dxAC-Com-Split-45to55kBTUh-SEER-17.0</v>
          </cell>
          <cell r="N40" t="str">
            <v>Any</v>
          </cell>
          <cell r="O40" t="str">
            <v>Any</v>
          </cell>
          <cell r="P40" t="str">
            <v>Any</v>
          </cell>
          <cell r="Q40" t="str">
            <v>Any</v>
          </cell>
          <cell r="R40" t="str">
            <v>Full</v>
          </cell>
          <cell r="U40">
            <v>331.21440000000001</v>
          </cell>
          <cell r="W40">
            <v>1380.4908</v>
          </cell>
          <cell r="Y40">
            <v>1.4</v>
          </cell>
          <cell r="Z40">
            <v>5</v>
          </cell>
        </row>
        <row r="41">
          <cell r="B41" t="str">
            <v>dxAC-Com-Split-45to55kBTUh-SEER-18.0</v>
          </cell>
          <cell r="C41" t="str">
            <v>&lt;from TechID&gt;</v>
          </cell>
          <cell r="D41" t="str">
            <v>Cap-Ton</v>
          </cell>
          <cell r="E41" t="str">
            <v>DEER2016</v>
          </cell>
          <cell r="F41" t="str">
            <v>D16v3</v>
          </cell>
          <cell r="G41" t="str">
            <v>2010-2012_WO017_Ex_Ante_Measure_Cost_Study_-_Final_Report</v>
          </cell>
          <cell r="H41" t="str">
            <v>Com</v>
          </cell>
          <cell r="I41" t="str">
            <v>HVAC</v>
          </cell>
          <cell r="J41" t="str">
            <v>SpaceCool</v>
          </cell>
          <cell r="K41" t="str">
            <v>dxAC_equip</v>
          </cell>
          <cell r="L41" t="str">
            <v>spltSEER</v>
          </cell>
          <cell r="M41" t="str">
            <v>dxAC-Com-Split-45to55kBTUh-SEER-18.0</v>
          </cell>
          <cell r="N41" t="str">
            <v>Any</v>
          </cell>
          <cell r="O41" t="str">
            <v>Any</v>
          </cell>
          <cell r="P41" t="str">
            <v>Any</v>
          </cell>
          <cell r="Q41" t="str">
            <v>Any</v>
          </cell>
          <cell r="R41" t="str">
            <v>Full</v>
          </cell>
          <cell r="U41">
            <v>331.21440000000001</v>
          </cell>
          <cell r="W41">
            <v>1656.8748000000003</v>
          </cell>
          <cell r="Y41">
            <v>1.4</v>
          </cell>
          <cell r="Z41">
            <v>5</v>
          </cell>
        </row>
        <row r="42">
          <cell r="B42" t="str">
            <v>dxAC-Com-Split-55to65kBTUh-SEER-14.0</v>
          </cell>
          <cell r="C42" t="str">
            <v>&lt;from TechID&gt;</v>
          </cell>
          <cell r="D42" t="str">
            <v>Cap-Ton</v>
          </cell>
          <cell r="E42" t="str">
            <v>DEER2016</v>
          </cell>
          <cell r="F42" t="str">
            <v>D16v3</v>
          </cell>
          <cell r="G42" t="str">
            <v>2010-2012_WO017_Ex_Ante_Measure_Cost_Study_-_Final_Report</v>
          </cell>
          <cell r="H42" t="str">
            <v>Com</v>
          </cell>
          <cell r="I42" t="str">
            <v>HVAC</v>
          </cell>
          <cell r="J42" t="str">
            <v>SpaceCool</v>
          </cell>
          <cell r="K42" t="str">
            <v>dxAC_equip</v>
          </cell>
          <cell r="L42" t="str">
            <v>spltSEER</v>
          </cell>
          <cell r="M42" t="str">
            <v>dxAC-Com-Split-55to65kBTUh-SEER-14.0</v>
          </cell>
          <cell r="N42" t="str">
            <v>Any</v>
          </cell>
          <cell r="O42" t="str">
            <v>Any</v>
          </cell>
          <cell r="P42" t="str">
            <v>Any</v>
          </cell>
          <cell r="Q42" t="str">
            <v>Any</v>
          </cell>
          <cell r="R42" t="str">
            <v>Full</v>
          </cell>
          <cell r="U42">
            <v>331.21440000000001</v>
          </cell>
          <cell r="W42">
            <v>551.33880000000011</v>
          </cell>
          <cell r="Y42">
            <v>1.4</v>
          </cell>
          <cell r="Z42">
            <v>5</v>
          </cell>
        </row>
        <row r="43">
          <cell r="B43" t="str">
            <v>dxAC-Com-Split-55to65kBTUh-SEER-15.0</v>
          </cell>
          <cell r="C43" t="str">
            <v>&lt;from TechID&gt;</v>
          </cell>
          <cell r="D43" t="str">
            <v>Cap-Ton</v>
          </cell>
          <cell r="E43" t="str">
            <v>DEER2016</v>
          </cell>
          <cell r="F43" t="str">
            <v>D16v3</v>
          </cell>
          <cell r="G43" t="str">
            <v>2010-2012_WO017_Ex_Ante_Measure_Cost_Study_-_Final_Report</v>
          </cell>
          <cell r="H43" t="str">
            <v>Com</v>
          </cell>
          <cell r="I43" t="str">
            <v>HVAC</v>
          </cell>
          <cell r="J43" t="str">
            <v>SpaceCool</v>
          </cell>
          <cell r="K43" t="str">
            <v>dxAC_equip</v>
          </cell>
          <cell r="L43" t="str">
            <v>spltSEER</v>
          </cell>
          <cell r="M43" t="str">
            <v>dxAC-Com-Split-55to65kBTUh-SEER-15.0</v>
          </cell>
          <cell r="N43" t="str">
            <v>Any</v>
          </cell>
          <cell r="O43" t="str">
            <v>Any</v>
          </cell>
          <cell r="P43" t="str">
            <v>Any</v>
          </cell>
          <cell r="Q43" t="str">
            <v>Any</v>
          </cell>
          <cell r="R43" t="str">
            <v>Full</v>
          </cell>
          <cell r="U43">
            <v>331.21440000000001</v>
          </cell>
          <cell r="W43">
            <v>827.72279999999967</v>
          </cell>
          <cell r="Y43">
            <v>1.4</v>
          </cell>
          <cell r="Z43">
            <v>5</v>
          </cell>
        </row>
        <row r="44">
          <cell r="B44" t="str">
            <v>dxAC-Com-Split-55to65kBTUh-SEER-16.0</v>
          </cell>
          <cell r="C44" t="str">
            <v>&lt;from TechID&gt;</v>
          </cell>
          <cell r="D44" t="str">
            <v>Cap-Ton</v>
          </cell>
          <cell r="E44" t="str">
            <v>DEER2016</v>
          </cell>
          <cell r="F44" t="str">
            <v>D16v3</v>
          </cell>
          <cell r="G44" t="str">
            <v>2010-2012_WO017_Ex_Ante_Measure_Cost_Study_-_Final_Report</v>
          </cell>
          <cell r="H44" t="str">
            <v>Com</v>
          </cell>
          <cell r="I44" t="str">
            <v>HVAC</v>
          </cell>
          <cell r="J44" t="str">
            <v>SpaceCool</v>
          </cell>
          <cell r="K44" t="str">
            <v>dxAC_equip</v>
          </cell>
          <cell r="L44" t="str">
            <v>spltSEER</v>
          </cell>
          <cell r="M44" t="str">
            <v>dxAC-Com-Split-55to65kBTUh-SEER-16.0</v>
          </cell>
          <cell r="N44" t="str">
            <v>Any</v>
          </cell>
          <cell r="O44" t="str">
            <v>Any</v>
          </cell>
          <cell r="P44" t="str">
            <v>Any</v>
          </cell>
          <cell r="Q44" t="str">
            <v>Any</v>
          </cell>
          <cell r="R44" t="str">
            <v>Full</v>
          </cell>
          <cell r="U44">
            <v>331.21440000000001</v>
          </cell>
          <cell r="W44">
            <v>1104.1067999999998</v>
          </cell>
          <cell r="Y44">
            <v>1.4</v>
          </cell>
          <cell r="Z44">
            <v>5</v>
          </cell>
        </row>
        <row r="45">
          <cell r="B45" t="str">
            <v>dxAC-Com-Split-55to65kBTUh-SEER-17.0</v>
          </cell>
          <cell r="C45" t="str">
            <v>&lt;from TechID&gt;</v>
          </cell>
          <cell r="D45" t="str">
            <v>Cap-Ton</v>
          </cell>
          <cell r="E45" t="str">
            <v>DEER2016</v>
          </cell>
          <cell r="F45" t="str">
            <v>D16v3</v>
          </cell>
          <cell r="G45" t="str">
            <v>2010-2012_WO017_Ex_Ante_Measure_Cost_Study_-_Final_Report</v>
          </cell>
          <cell r="H45" t="str">
            <v>Com</v>
          </cell>
          <cell r="I45" t="str">
            <v>HVAC</v>
          </cell>
          <cell r="J45" t="str">
            <v>SpaceCool</v>
          </cell>
          <cell r="K45" t="str">
            <v>dxAC_equip</v>
          </cell>
          <cell r="L45" t="str">
            <v>spltSEER</v>
          </cell>
          <cell r="M45" t="str">
            <v>dxAC-Com-Split-55to65kBTUh-SEER-17.0</v>
          </cell>
          <cell r="N45" t="str">
            <v>Any</v>
          </cell>
          <cell r="O45" t="str">
            <v>Any</v>
          </cell>
          <cell r="P45" t="str">
            <v>Any</v>
          </cell>
          <cell r="Q45" t="str">
            <v>Any</v>
          </cell>
          <cell r="R45" t="str">
            <v>Full</v>
          </cell>
          <cell r="U45">
            <v>331.21440000000001</v>
          </cell>
          <cell r="W45">
            <v>1380.4908</v>
          </cell>
          <cell r="Y45">
            <v>1.4</v>
          </cell>
          <cell r="Z45">
            <v>5</v>
          </cell>
        </row>
        <row r="46">
          <cell r="B46" t="str">
            <v>dxAC-Com-Split-55to65kBTUh-SEER-18.0</v>
          </cell>
          <cell r="C46" t="str">
            <v>&lt;from TechID&gt;</v>
          </cell>
          <cell r="D46" t="str">
            <v>Cap-Ton</v>
          </cell>
          <cell r="E46" t="str">
            <v>DEER2016</v>
          </cell>
          <cell r="F46" t="str">
            <v>D16v3</v>
          </cell>
          <cell r="G46" t="str">
            <v>2010-2012_WO017_Ex_Ante_Measure_Cost_Study_-_Final_Report</v>
          </cell>
          <cell r="H46" t="str">
            <v>Com</v>
          </cell>
          <cell r="I46" t="str">
            <v>HVAC</v>
          </cell>
          <cell r="J46" t="str">
            <v>SpaceCool</v>
          </cell>
          <cell r="K46" t="str">
            <v>dxAC_equip</v>
          </cell>
          <cell r="L46" t="str">
            <v>spltSEER</v>
          </cell>
          <cell r="M46" t="str">
            <v>dxAC-Com-Split-55to65kBTUh-SEER-18.0</v>
          </cell>
          <cell r="N46" t="str">
            <v>Any</v>
          </cell>
          <cell r="O46" t="str">
            <v>Any</v>
          </cell>
          <cell r="P46" t="str">
            <v>Any</v>
          </cell>
          <cell r="Q46" t="str">
            <v>Any</v>
          </cell>
          <cell r="R46" t="str">
            <v>Full</v>
          </cell>
          <cell r="U46">
            <v>331.21440000000001</v>
          </cell>
          <cell r="W46">
            <v>1656.8748000000003</v>
          </cell>
          <cell r="Y46">
            <v>1.4</v>
          </cell>
          <cell r="Z46">
            <v>5</v>
          </cell>
        </row>
        <row r="47">
          <cell r="B47" t="str">
            <v>dxAC-Com-Split-lt45kBTUh-SEER-14.0</v>
          </cell>
          <cell r="C47" t="str">
            <v>&lt;from TechID&gt;</v>
          </cell>
          <cell r="D47" t="str">
            <v>Cap-Ton</v>
          </cell>
          <cell r="E47" t="str">
            <v>DEER2016</v>
          </cell>
          <cell r="F47" t="str">
            <v>D16v3</v>
          </cell>
          <cell r="G47" t="str">
            <v>2010-2012_WO017_Ex_Ante_Measure_Cost_Study_-_Final_Report</v>
          </cell>
          <cell r="H47" t="str">
            <v>Com</v>
          </cell>
          <cell r="I47" t="str">
            <v>HVAC</v>
          </cell>
          <cell r="J47" t="str">
            <v>SpaceCool</v>
          </cell>
          <cell r="K47" t="str">
            <v>dxAC_equip</v>
          </cell>
          <cell r="L47" t="str">
            <v>spltSEER</v>
          </cell>
          <cell r="M47" t="str">
            <v>dxAC-Com-Split-lt45kBTUh-SEER-14.0</v>
          </cell>
          <cell r="N47" t="str">
            <v>Any</v>
          </cell>
          <cell r="O47" t="str">
            <v>Any</v>
          </cell>
          <cell r="P47" t="str">
            <v>Any</v>
          </cell>
          <cell r="Q47" t="str">
            <v>Any</v>
          </cell>
          <cell r="R47" t="str">
            <v>Full</v>
          </cell>
          <cell r="U47">
            <v>331.21440000000001</v>
          </cell>
          <cell r="W47">
            <v>551.33880000000011</v>
          </cell>
          <cell r="Y47">
            <v>1.4</v>
          </cell>
          <cell r="Z47">
            <v>5</v>
          </cell>
        </row>
        <row r="48">
          <cell r="B48" t="str">
            <v>dxAC-Com-Split-lt45kBTUh-SEER-15.0</v>
          </cell>
          <cell r="C48" t="str">
            <v>&lt;from TechID&gt;</v>
          </cell>
          <cell r="D48" t="str">
            <v>Cap-Ton</v>
          </cell>
          <cell r="E48" t="str">
            <v>DEER2016</v>
          </cell>
          <cell r="F48" t="str">
            <v>D16v3</v>
          </cell>
          <cell r="G48" t="str">
            <v>2010-2012_WO017_Ex_Ante_Measure_Cost_Study_-_Final_Report</v>
          </cell>
          <cell r="H48" t="str">
            <v>Com</v>
          </cell>
          <cell r="I48" t="str">
            <v>HVAC</v>
          </cell>
          <cell r="J48" t="str">
            <v>SpaceCool</v>
          </cell>
          <cell r="K48" t="str">
            <v>dxAC_equip</v>
          </cell>
          <cell r="L48" t="str">
            <v>spltSEER</v>
          </cell>
          <cell r="M48" t="str">
            <v>dxAC-Com-Split-lt45kBTUh-SEER-15.0</v>
          </cell>
          <cell r="N48" t="str">
            <v>Any</v>
          </cell>
          <cell r="O48" t="str">
            <v>Any</v>
          </cell>
          <cell r="P48" t="str">
            <v>Any</v>
          </cell>
          <cell r="Q48" t="str">
            <v>Any</v>
          </cell>
          <cell r="R48" t="str">
            <v>Full</v>
          </cell>
          <cell r="U48">
            <v>331.21440000000001</v>
          </cell>
          <cell r="W48">
            <v>827.72279999999967</v>
          </cell>
          <cell r="Y48">
            <v>1.4</v>
          </cell>
          <cell r="Z48">
            <v>5</v>
          </cell>
        </row>
        <row r="49">
          <cell r="B49" t="str">
            <v>dxAC-Com-Split-lt45kBTUh-SEER-16.0</v>
          </cell>
          <cell r="C49" t="str">
            <v>&lt;from TechID&gt;</v>
          </cell>
          <cell r="D49" t="str">
            <v>Cap-Ton</v>
          </cell>
          <cell r="E49" t="str">
            <v>DEER2016</v>
          </cell>
          <cell r="F49" t="str">
            <v>D16v3</v>
          </cell>
          <cell r="G49" t="str">
            <v>2010-2012_WO017_Ex_Ante_Measure_Cost_Study_-_Final_Report</v>
          </cell>
          <cell r="H49" t="str">
            <v>Com</v>
          </cell>
          <cell r="I49" t="str">
            <v>HVAC</v>
          </cell>
          <cell r="J49" t="str">
            <v>SpaceCool</v>
          </cell>
          <cell r="K49" t="str">
            <v>dxAC_equip</v>
          </cell>
          <cell r="L49" t="str">
            <v>spltSEER</v>
          </cell>
          <cell r="M49" t="str">
            <v>dxAC-Com-Split-lt45kBTUh-SEER-16.0</v>
          </cell>
          <cell r="N49" t="str">
            <v>Any</v>
          </cell>
          <cell r="O49" t="str">
            <v>Any</v>
          </cell>
          <cell r="P49" t="str">
            <v>Any</v>
          </cell>
          <cell r="Q49" t="str">
            <v>Any</v>
          </cell>
          <cell r="R49" t="str">
            <v>Full</v>
          </cell>
          <cell r="U49">
            <v>331.21440000000001</v>
          </cell>
          <cell r="W49">
            <v>1104.1067999999998</v>
          </cell>
          <cell r="Y49">
            <v>1.4</v>
          </cell>
          <cell r="Z49">
            <v>5</v>
          </cell>
        </row>
        <row r="50">
          <cell r="B50" t="str">
            <v>dxAC-Com-Split-lt45kBTUh-SEER-17.0</v>
          </cell>
          <cell r="C50" t="str">
            <v>&lt;from TechID&gt;</v>
          </cell>
          <cell r="D50" t="str">
            <v>Cap-Ton</v>
          </cell>
          <cell r="E50" t="str">
            <v>DEER2016</v>
          </cell>
          <cell r="F50" t="str">
            <v>D16v3</v>
          </cell>
          <cell r="G50" t="str">
            <v>2010-2012_WO017_Ex_Ante_Measure_Cost_Study_-_Final_Report</v>
          </cell>
          <cell r="H50" t="str">
            <v>Com</v>
          </cell>
          <cell r="I50" t="str">
            <v>HVAC</v>
          </cell>
          <cell r="J50" t="str">
            <v>SpaceCool</v>
          </cell>
          <cell r="K50" t="str">
            <v>dxAC_equip</v>
          </cell>
          <cell r="L50" t="str">
            <v>spltSEER</v>
          </cell>
          <cell r="M50" t="str">
            <v>dxAC-Com-Split-lt45kBTUh-SEER-17.0</v>
          </cell>
          <cell r="N50" t="str">
            <v>Any</v>
          </cell>
          <cell r="O50" t="str">
            <v>Any</v>
          </cell>
          <cell r="P50" t="str">
            <v>Any</v>
          </cell>
          <cell r="Q50" t="str">
            <v>Any</v>
          </cell>
          <cell r="R50" t="str">
            <v>Full</v>
          </cell>
          <cell r="U50">
            <v>331.21440000000001</v>
          </cell>
          <cell r="W50">
            <v>1380.4908</v>
          </cell>
          <cell r="Y50">
            <v>1.4</v>
          </cell>
          <cell r="Z50">
            <v>5</v>
          </cell>
        </row>
        <row r="51">
          <cell r="B51" t="str">
            <v>dxAC-Com-Split-lt45kBTUh-SEER-18.0</v>
          </cell>
          <cell r="C51" t="str">
            <v>&lt;from TechID&gt;</v>
          </cell>
          <cell r="D51" t="str">
            <v>Cap-Ton</v>
          </cell>
          <cell r="E51" t="str">
            <v>DEER2016</v>
          </cell>
          <cell r="F51" t="str">
            <v>D16v3</v>
          </cell>
          <cell r="G51" t="str">
            <v>2010-2012_WO017_Ex_Ante_Measure_Cost_Study_-_Final_Report</v>
          </cell>
          <cell r="H51" t="str">
            <v>Com</v>
          </cell>
          <cell r="I51" t="str">
            <v>HVAC</v>
          </cell>
          <cell r="J51" t="str">
            <v>SpaceCool</v>
          </cell>
          <cell r="K51" t="str">
            <v>dxAC_equip</v>
          </cell>
          <cell r="L51" t="str">
            <v>spltSEER</v>
          </cell>
          <cell r="M51" t="str">
            <v>dxAC-Com-Split-lt45kBTUh-SEER-18.0</v>
          </cell>
          <cell r="N51" t="str">
            <v>Any</v>
          </cell>
          <cell r="O51" t="str">
            <v>Any</v>
          </cell>
          <cell r="P51" t="str">
            <v>Any</v>
          </cell>
          <cell r="Q51" t="str">
            <v>Any</v>
          </cell>
          <cell r="R51" t="str">
            <v>Full</v>
          </cell>
          <cell r="U51">
            <v>331.21440000000001</v>
          </cell>
          <cell r="W51">
            <v>1656.8748000000003</v>
          </cell>
          <cell r="Y51">
            <v>1.4</v>
          </cell>
          <cell r="Z51">
            <v>5</v>
          </cell>
        </row>
        <row r="52">
          <cell r="B52" t="str">
            <v>dxAC-Res-Split-45to65kBTUh-SEER-14.0</v>
          </cell>
          <cell r="C52" t="str">
            <v>&lt;from TechID&gt;</v>
          </cell>
          <cell r="D52" t="str">
            <v>Cap-Ton</v>
          </cell>
          <cell r="E52" t="str">
            <v>DEER2016</v>
          </cell>
          <cell r="F52" t="str">
            <v>D16v3</v>
          </cell>
          <cell r="G52" t="str">
            <v>2010-2012_WO017_Ex_Ante_Measure_Cost_Study_-_Final_Report</v>
          </cell>
          <cell r="H52" t="str">
            <v>Res</v>
          </cell>
          <cell r="I52" t="str">
            <v>HVAC</v>
          </cell>
          <cell r="J52" t="str">
            <v>SpaceCool</v>
          </cell>
          <cell r="K52" t="str">
            <v>dxAC_equip</v>
          </cell>
          <cell r="L52" t="str">
            <v>spltSEER</v>
          </cell>
          <cell r="M52" t="str">
            <v>dxAC-Res-Split-45to65kBTUh-SEER-14.0</v>
          </cell>
          <cell r="N52" t="str">
            <v>Any</v>
          </cell>
          <cell r="O52" t="str">
            <v>Any</v>
          </cell>
          <cell r="P52" t="str">
            <v>Any</v>
          </cell>
          <cell r="Q52" t="str">
            <v>Any</v>
          </cell>
          <cell r="R52" t="str">
            <v>Full</v>
          </cell>
          <cell r="U52">
            <v>331.21440000000001</v>
          </cell>
          <cell r="W52">
            <v>551.33880000000011</v>
          </cell>
          <cell r="Y52">
            <v>1.4</v>
          </cell>
          <cell r="Z52">
            <v>5</v>
          </cell>
        </row>
        <row r="53">
          <cell r="B53" t="str">
            <v>dxAC-Res-Split-lt45kBTUh-SEER-14.0</v>
          </cell>
          <cell r="C53" t="str">
            <v>&lt;from TechID&gt;</v>
          </cell>
          <cell r="D53" t="str">
            <v>Cap-Ton</v>
          </cell>
          <cell r="E53" t="str">
            <v>DEER2016</v>
          </cell>
          <cell r="F53" t="str">
            <v>D16v3</v>
          </cell>
          <cell r="G53" t="str">
            <v>2010-2012_WO017_Ex_Ante_Measure_Cost_Study_-_Final_Report</v>
          </cell>
          <cell r="H53" t="str">
            <v>Res</v>
          </cell>
          <cell r="I53" t="str">
            <v>HVAC</v>
          </cell>
          <cell r="J53" t="str">
            <v>SpaceCool</v>
          </cell>
          <cell r="K53" t="str">
            <v>dxAC_equip</v>
          </cell>
          <cell r="L53" t="str">
            <v>spltSEER</v>
          </cell>
          <cell r="M53" t="str">
            <v>dxAC-Res-Split-lt45kBTUh-SEER-14.0</v>
          </cell>
          <cell r="N53" t="str">
            <v>Any</v>
          </cell>
          <cell r="O53" t="str">
            <v>Any</v>
          </cell>
          <cell r="P53" t="str">
            <v>Any</v>
          </cell>
          <cell r="Q53" t="str">
            <v>Any</v>
          </cell>
          <cell r="R53" t="str">
            <v>Full</v>
          </cell>
          <cell r="U53">
            <v>331.21440000000001</v>
          </cell>
          <cell r="W53">
            <v>551.33880000000011</v>
          </cell>
          <cell r="Y53">
            <v>1.4</v>
          </cell>
          <cell r="Z53">
            <v>5</v>
          </cell>
        </row>
        <row r="54">
          <cell r="B54" t="str">
            <v>dxAC-Res-Split-SEER-15.0</v>
          </cell>
          <cell r="C54" t="str">
            <v>&lt;from TechID&gt;</v>
          </cell>
          <cell r="D54" t="str">
            <v>Cap-Ton</v>
          </cell>
          <cell r="E54" t="str">
            <v>DEER2016</v>
          </cell>
          <cell r="F54" t="str">
            <v>D16v3</v>
          </cell>
          <cell r="G54" t="str">
            <v>2010-2012_WO017_Ex_Ante_Measure_Cost_Study_-_Final_Report</v>
          </cell>
          <cell r="H54" t="str">
            <v>Res</v>
          </cell>
          <cell r="I54" t="str">
            <v>HVAC</v>
          </cell>
          <cell r="J54" t="str">
            <v>SpaceCool</v>
          </cell>
          <cell r="K54" t="str">
            <v>dxAC_equip</v>
          </cell>
          <cell r="L54" t="str">
            <v>spltSEER</v>
          </cell>
          <cell r="M54" t="str">
            <v>dxAC-Res-Split-SEER-15.0</v>
          </cell>
          <cell r="N54" t="str">
            <v>Any</v>
          </cell>
          <cell r="O54" t="str">
            <v>Any</v>
          </cell>
          <cell r="P54" t="str">
            <v>Any</v>
          </cell>
          <cell r="Q54" t="str">
            <v>Any</v>
          </cell>
          <cell r="R54" t="str">
            <v>Full</v>
          </cell>
          <cell r="U54">
            <v>331.21440000000001</v>
          </cell>
          <cell r="W54">
            <v>827.72279999999967</v>
          </cell>
          <cell r="Y54">
            <v>1.4</v>
          </cell>
          <cell r="Z54">
            <v>5</v>
          </cell>
        </row>
        <row r="55">
          <cell r="B55" t="str">
            <v>dxAC-Res-Split-SEER-16.0</v>
          </cell>
          <cell r="C55" t="str">
            <v>&lt;from TechID&gt;</v>
          </cell>
          <cell r="D55" t="str">
            <v>Cap-Ton</v>
          </cell>
          <cell r="E55" t="str">
            <v>DEER2016</v>
          </cell>
          <cell r="F55" t="str">
            <v>D16v3</v>
          </cell>
          <cell r="G55" t="str">
            <v>2010-2012_WO017_Ex_Ante_Measure_Cost_Study_-_Final_Report</v>
          </cell>
          <cell r="H55" t="str">
            <v>Res</v>
          </cell>
          <cell r="I55" t="str">
            <v>HVAC</v>
          </cell>
          <cell r="J55" t="str">
            <v>SpaceCool</v>
          </cell>
          <cell r="K55" t="str">
            <v>dxAC_equip</v>
          </cell>
          <cell r="L55" t="str">
            <v>spltSEER</v>
          </cell>
          <cell r="M55" t="str">
            <v>dxAC-Res-Split-SEER-16.0</v>
          </cell>
          <cell r="N55" t="str">
            <v>Any</v>
          </cell>
          <cell r="O55" t="str">
            <v>Any</v>
          </cell>
          <cell r="P55" t="str">
            <v>Any</v>
          </cell>
          <cell r="Q55" t="str">
            <v>Any</v>
          </cell>
          <cell r="R55" t="str">
            <v>Full</v>
          </cell>
          <cell r="U55">
            <v>331.21440000000001</v>
          </cell>
          <cell r="W55">
            <v>1104.1067999999998</v>
          </cell>
          <cell r="Y55">
            <v>1.4</v>
          </cell>
          <cell r="Z55">
            <v>5</v>
          </cell>
        </row>
        <row r="56">
          <cell r="B56" t="str">
            <v>dxAC-Res-Split-SEER-17.0</v>
          </cell>
          <cell r="C56" t="str">
            <v>&lt;from TechID&gt;</v>
          </cell>
          <cell r="D56" t="str">
            <v>Cap-Ton</v>
          </cell>
          <cell r="E56" t="str">
            <v>DEER2016</v>
          </cell>
          <cell r="F56" t="str">
            <v>D16v3</v>
          </cell>
          <cell r="G56" t="str">
            <v>2010-2012_WO017_Ex_Ante_Measure_Cost_Study_-_Final_Report</v>
          </cell>
          <cell r="H56" t="str">
            <v>Res</v>
          </cell>
          <cell r="I56" t="str">
            <v>HVAC</v>
          </cell>
          <cell r="J56" t="str">
            <v>SpaceCool</v>
          </cell>
          <cell r="K56" t="str">
            <v>dxAC_equip</v>
          </cell>
          <cell r="L56" t="str">
            <v>spltSEER</v>
          </cell>
          <cell r="M56" t="str">
            <v>dxAC-Res-Split-SEER-17.0</v>
          </cell>
          <cell r="N56" t="str">
            <v>Any</v>
          </cell>
          <cell r="O56" t="str">
            <v>Any</v>
          </cell>
          <cell r="P56" t="str">
            <v>Any</v>
          </cell>
          <cell r="Q56" t="str">
            <v>Any</v>
          </cell>
          <cell r="R56" t="str">
            <v>Full</v>
          </cell>
          <cell r="U56">
            <v>331.21440000000001</v>
          </cell>
          <cell r="W56">
            <v>1380.4908</v>
          </cell>
          <cell r="Y56">
            <v>1.4</v>
          </cell>
          <cell r="Z56">
            <v>5</v>
          </cell>
        </row>
        <row r="57">
          <cell r="B57" t="str">
            <v>dxAC-Res-Split-SEER-18.0</v>
          </cell>
          <cell r="C57" t="str">
            <v>&lt;from TechID&gt;</v>
          </cell>
          <cell r="D57" t="str">
            <v>Cap-Ton</v>
          </cell>
          <cell r="E57" t="str">
            <v>DEER2016</v>
          </cell>
          <cell r="F57" t="str">
            <v>D16v3</v>
          </cell>
          <cell r="G57" t="str">
            <v>2010-2012_WO017_Ex_Ante_Measure_Cost_Study_-_Final_Report</v>
          </cell>
          <cell r="H57" t="str">
            <v>Res</v>
          </cell>
          <cell r="I57" t="str">
            <v>HVAC</v>
          </cell>
          <cell r="J57" t="str">
            <v>SpaceCool</v>
          </cell>
          <cell r="K57" t="str">
            <v>dxAC_equip</v>
          </cell>
          <cell r="L57" t="str">
            <v>spltSEER</v>
          </cell>
          <cell r="M57" t="str">
            <v>dxAC-Res-Split-SEER-18.0</v>
          </cell>
          <cell r="N57" t="str">
            <v>Any</v>
          </cell>
          <cell r="O57" t="str">
            <v>Any</v>
          </cell>
          <cell r="P57" t="str">
            <v>Any</v>
          </cell>
          <cell r="Q57" t="str">
            <v>Any</v>
          </cell>
          <cell r="R57" t="str">
            <v>Full</v>
          </cell>
          <cell r="U57">
            <v>331.21440000000001</v>
          </cell>
          <cell r="W57">
            <v>1656.8748000000003</v>
          </cell>
          <cell r="Y57">
            <v>1.4</v>
          </cell>
          <cell r="Z57">
            <v>5</v>
          </cell>
        </row>
        <row r="58">
          <cell r="B58" t="str">
            <v>dxHP-Com-Pkg-55to65kBTUh-SEER-14.0</v>
          </cell>
          <cell r="C58" t="str">
            <v>&lt;from TechID&gt;</v>
          </cell>
          <cell r="D58" t="str">
            <v>Cap-Ton</v>
          </cell>
          <cell r="E58" t="str">
            <v>DEER2016</v>
          </cell>
          <cell r="F58" t="str">
            <v>D16v3</v>
          </cell>
          <cell r="G58" t="str">
            <v>2010-2012_WO017_Ex_Ante_Measure_Cost_Study_-_Final_Report</v>
          </cell>
          <cell r="H58" t="str">
            <v>Com</v>
          </cell>
          <cell r="I58" t="str">
            <v>HVAC</v>
          </cell>
          <cell r="J58" t="str">
            <v>SpaceCool</v>
          </cell>
          <cell r="K58" t="str">
            <v>dxAC_equip</v>
          </cell>
          <cell r="L58" t="str">
            <v>pkgSEER</v>
          </cell>
          <cell r="M58" t="str">
            <v>dxHP-Com-Pkg-55to65kBTUh-SEER-14.0</v>
          </cell>
          <cell r="N58" t="str">
            <v>Any</v>
          </cell>
          <cell r="O58" t="str">
            <v>Any</v>
          </cell>
          <cell r="P58" t="str">
            <v>Any</v>
          </cell>
          <cell r="Q58" t="str">
            <v>Any</v>
          </cell>
          <cell r="R58" t="str">
            <v>Full</v>
          </cell>
          <cell r="U58">
            <v>358.45920000000001</v>
          </cell>
          <cell r="W58">
            <v>2677.6308000000004</v>
          </cell>
          <cell r="Y58">
            <v>2</v>
          </cell>
          <cell r="Z58">
            <v>5</v>
          </cell>
        </row>
        <row r="59">
          <cell r="B59" t="str">
            <v>dxHP-Com-Pkg-55to65kBTUh-SEER-15.0</v>
          </cell>
          <cell r="C59" t="str">
            <v>&lt;from TechID&gt;</v>
          </cell>
          <cell r="D59" t="str">
            <v>Cap-Ton</v>
          </cell>
          <cell r="E59" t="str">
            <v>DEER2016</v>
          </cell>
          <cell r="F59" t="str">
            <v>D16v3</v>
          </cell>
          <cell r="G59" t="str">
            <v>2010-2012_WO017_Ex_Ante_Measure_Cost_Study_-_Final_Report</v>
          </cell>
          <cell r="H59" t="str">
            <v>Com</v>
          </cell>
          <cell r="I59" t="str">
            <v>HVAC</v>
          </cell>
          <cell r="J59" t="str">
            <v>SpaceCool</v>
          </cell>
          <cell r="K59" t="str">
            <v>dxAC_equip</v>
          </cell>
          <cell r="L59" t="str">
            <v>pkgSEER</v>
          </cell>
          <cell r="M59" t="str">
            <v>dxHP-Com-Pkg-55to65kBTUh-SEER-15.0</v>
          </cell>
          <cell r="N59" t="str">
            <v>Any</v>
          </cell>
          <cell r="O59" t="str">
            <v>Any</v>
          </cell>
          <cell r="P59" t="str">
            <v>Any</v>
          </cell>
          <cell r="Q59" t="str">
            <v>Any</v>
          </cell>
          <cell r="R59" t="str">
            <v>Full</v>
          </cell>
          <cell r="U59">
            <v>358.45920000000001</v>
          </cell>
          <cell r="W59">
            <v>3103.5228000000002</v>
          </cell>
          <cell r="Y59">
            <v>2</v>
          </cell>
          <cell r="Z59">
            <v>5</v>
          </cell>
        </row>
        <row r="60">
          <cell r="B60" t="str">
            <v>dxHP-Com-Pkg-55to65kBTUh-SEER-16.0</v>
          </cell>
          <cell r="C60" t="str">
            <v>&lt;from TechID&gt;</v>
          </cell>
          <cell r="D60" t="str">
            <v>Cap-Ton</v>
          </cell>
          <cell r="E60" t="str">
            <v>DEER2016</v>
          </cell>
          <cell r="F60" t="str">
            <v>D16v3</v>
          </cell>
          <cell r="G60" t="str">
            <v>2010-2012_WO017_Ex_Ante_Measure_Cost_Study_-_Final_Report</v>
          </cell>
          <cell r="H60" t="str">
            <v>Com</v>
          </cell>
          <cell r="I60" t="str">
            <v>HVAC</v>
          </cell>
          <cell r="J60" t="str">
            <v>SpaceCool</v>
          </cell>
          <cell r="K60" t="str">
            <v>dxAC_equip</v>
          </cell>
          <cell r="L60" t="str">
            <v>pkgSEER</v>
          </cell>
          <cell r="M60" t="str">
            <v>dxHP-Com-Pkg-55to65kBTUh-SEER-16.0</v>
          </cell>
          <cell r="N60" t="str">
            <v>Any</v>
          </cell>
          <cell r="O60" t="str">
            <v>Any</v>
          </cell>
          <cell r="P60" t="str">
            <v>Any</v>
          </cell>
          <cell r="Q60" t="str">
            <v>Any</v>
          </cell>
          <cell r="R60" t="str">
            <v>Full</v>
          </cell>
          <cell r="U60">
            <v>358.45920000000001</v>
          </cell>
          <cell r="W60">
            <v>3529.4148</v>
          </cell>
          <cell r="Y60">
            <v>2</v>
          </cell>
          <cell r="Z60">
            <v>5</v>
          </cell>
        </row>
        <row r="61">
          <cell r="B61" t="str">
            <v>dxHP-Com-Pkg-55to65kBTUh-SEER-17.0</v>
          </cell>
          <cell r="C61" t="str">
            <v>&lt;from TechID&gt;</v>
          </cell>
          <cell r="D61" t="str">
            <v>Cap-Ton</v>
          </cell>
          <cell r="E61" t="str">
            <v>DEER2016</v>
          </cell>
          <cell r="F61" t="str">
            <v>D16v3</v>
          </cell>
          <cell r="G61" t="str">
            <v>2010-2012_WO017_Ex_Ante_Measure_Cost_Study_-_Final_Report</v>
          </cell>
          <cell r="H61" t="str">
            <v>Com</v>
          </cell>
          <cell r="I61" t="str">
            <v>HVAC</v>
          </cell>
          <cell r="J61" t="str">
            <v>SpaceCool</v>
          </cell>
          <cell r="K61" t="str">
            <v>dxAC_equip</v>
          </cell>
          <cell r="L61" t="str">
            <v>pkgSEER</v>
          </cell>
          <cell r="M61" t="str">
            <v>dxHP-Com-Pkg-55to65kBTUh-SEER-17.0</v>
          </cell>
          <cell r="N61" t="str">
            <v>Any</v>
          </cell>
          <cell r="O61" t="str">
            <v>Any</v>
          </cell>
          <cell r="P61" t="str">
            <v>Any</v>
          </cell>
          <cell r="Q61" t="str">
            <v>Any</v>
          </cell>
          <cell r="R61" t="str">
            <v>Full</v>
          </cell>
          <cell r="U61">
            <v>358.45920000000001</v>
          </cell>
          <cell r="W61">
            <v>3955.3067999999998</v>
          </cell>
          <cell r="Y61">
            <v>2</v>
          </cell>
          <cell r="Z61">
            <v>5</v>
          </cell>
        </row>
        <row r="62">
          <cell r="B62" t="str">
            <v>dxHP-Com-Pkg-lt55kBTUh-SEER-14.0</v>
          </cell>
          <cell r="C62" t="str">
            <v>&lt;from TechID&gt;</v>
          </cell>
          <cell r="D62" t="str">
            <v>Cap-Ton</v>
          </cell>
          <cell r="E62" t="str">
            <v>DEER2016</v>
          </cell>
          <cell r="F62" t="str">
            <v>D16v3</v>
          </cell>
          <cell r="G62" t="str">
            <v>2010-2012_WO017_Ex_Ante_Measure_Cost_Study_-_Final_Report</v>
          </cell>
          <cell r="H62" t="str">
            <v>Com</v>
          </cell>
          <cell r="I62" t="str">
            <v>HVAC</v>
          </cell>
          <cell r="J62" t="str">
            <v>SpaceCool</v>
          </cell>
          <cell r="K62" t="str">
            <v>dxAC_equip</v>
          </cell>
          <cell r="L62" t="str">
            <v>pkgSEER</v>
          </cell>
          <cell r="M62" t="str">
            <v>dxHP-Com-Pkg-lt55kBTUh-SEER-14.0</v>
          </cell>
          <cell r="N62" t="str">
            <v>Any</v>
          </cell>
          <cell r="O62" t="str">
            <v>Any</v>
          </cell>
          <cell r="P62" t="str">
            <v>Any</v>
          </cell>
          <cell r="Q62" t="str">
            <v>Any</v>
          </cell>
          <cell r="R62" t="str">
            <v>Full</v>
          </cell>
          <cell r="U62">
            <v>358.45920000000001</v>
          </cell>
          <cell r="W62">
            <v>2677.6308000000004</v>
          </cell>
          <cell r="Y62">
            <v>2</v>
          </cell>
          <cell r="Z62">
            <v>5</v>
          </cell>
        </row>
        <row r="63">
          <cell r="B63" t="str">
            <v>dxHP-Com-Pkg-lt55kBTUh-SEER-15.0</v>
          </cell>
          <cell r="C63" t="str">
            <v>&lt;from TechID&gt;</v>
          </cell>
          <cell r="D63" t="str">
            <v>Cap-Ton</v>
          </cell>
          <cell r="E63" t="str">
            <v>DEER2016</v>
          </cell>
          <cell r="F63" t="str">
            <v>D16v3</v>
          </cell>
          <cell r="G63" t="str">
            <v>2010-2012_WO017_Ex_Ante_Measure_Cost_Study_-_Final_Report</v>
          </cell>
          <cell r="H63" t="str">
            <v>Com</v>
          </cell>
          <cell r="I63" t="str">
            <v>HVAC</v>
          </cell>
          <cell r="J63" t="str">
            <v>SpaceCool</v>
          </cell>
          <cell r="K63" t="str">
            <v>dxAC_equip</v>
          </cell>
          <cell r="L63" t="str">
            <v>pkgSEER</v>
          </cell>
          <cell r="M63" t="str">
            <v>dxHP-Com-Pkg-lt55kBTUh-SEER-15.0</v>
          </cell>
          <cell r="N63" t="str">
            <v>Any</v>
          </cell>
          <cell r="O63" t="str">
            <v>Any</v>
          </cell>
          <cell r="P63" t="str">
            <v>Any</v>
          </cell>
          <cell r="Q63" t="str">
            <v>Any</v>
          </cell>
          <cell r="R63" t="str">
            <v>Full</v>
          </cell>
          <cell r="U63">
            <v>358.45920000000001</v>
          </cell>
          <cell r="W63">
            <v>3103.5228000000002</v>
          </cell>
          <cell r="Y63">
            <v>2</v>
          </cell>
          <cell r="Z63">
            <v>5</v>
          </cell>
        </row>
        <row r="64">
          <cell r="B64" t="str">
            <v>dxHP-Com-Pkg-lt55kBTUh-SEER-16.0</v>
          </cell>
          <cell r="C64" t="str">
            <v>&lt;from TechID&gt;</v>
          </cell>
          <cell r="D64" t="str">
            <v>Cap-Ton</v>
          </cell>
          <cell r="E64" t="str">
            <v>DEER2016</v>
          </cell>
          <cell r="F64" t="str">
            <v>D16v3</v>
          </cell>
          <cell r="G64" t="str">
            <v>2010-2012_WO017_Ex_Ante_Measure_Cost_Study_-_Final_Report</v>
          </cell>
          <cell r="H64" t="str">
            <v>Com</v>
          </cell>
          <cell r="I64" t="str">
            <v>HVAC</v>
          </cell>
          <cell r="J64" t="str">
            <v>SpaceCool</v>
          </cell>
          <cell r="K64" t="str">
            <v>dxAC_equip</v>
          </cell>
          <cell r="L64" t="str">
            <v>pkgSEER</v>
          </cell>
          <cell r="M64" t="str">
            <v>dxHP-Com-Pkg-lt55kBTUh-SEER-16.0</v>
          </cell>
          <cell r="N64" t="str">
            <v>Any</v>
          </cell>
          <cell r="O64" t="str">
            <v>Any</v>
          </cell>
          <cell r="P64" t="str">
            <v>Any</v>
          </cell>
          <cell r="Q64" t="str">
            <v>Any</v>
          </cell>
          <cell r="R64" t="str">
            <v>Full</v>
          </cell>
          <cell r="U64">
            <v>358.45920000000001</v>
          </cell>
          <cell r="W64">
            <v>3529.4148</v>
          </cell>
          <cell r="Y64">
            <v>2</v>
          </cell>
          <cell r="Z64">
            <v>5</v>
          </cell>
        </row>
        <row r="65">
          <cell r="B65" t="str">
            <v>dxHP-Com-Pkg-lt55kBTUh-SEER-17.0</v>
          </cell>
          <cell r="C65" t="str">
            <v>&lt;from TechID&gt;</v>
          </cell>
          <cell r="D65" t="str">
            <v>Cap-Ton</v>
          </cell>
          <cell r="E65" t="str">
            <v>DEER2016</v>
          </cell>
          <cell r="F65" t="str">
            <v>D16v3</v>
          </cell>
          <cell r="G65" t="str">
            <v>2010-2012_WO017_Ex_Ante_Measure_Cost_Study_-_Final_Report</v>
          </cell>
          <cell r="H65" t="str">
            <v>Com</v>
          </cell>
          <cell r="I65" t="str">
            <v>HVAC</v>
          </cell>
          <cell r="J65" t="str">
            <v>SpaceCool</v>
          </cell>
          <cell r="K65" t="str">
            <v>dxAC_equip</v>
          </cell>
          <cell r="L65" t="str">
            <v>pkgSEER</v>
          </cell>
          <cell r="M65" t="str">
            <v>dxHP-Com-Pkg-lt55kBTUh-SEER-17.0</v>
          </cell>
          <cell r="N65" t="str">
            <v>Any</v>
          </cell>
          <cell r="O65" t="str">
            <v>Any</v>
          </cell>
          <cell r="P65" t="str">
            <v>Any</v>
          </cell>
          <cell r="Q65" t="str">
            <v>Any</v>
          </cell>
          <cell r="R65" t="str">
            <v>Full</v>
          </cell>
          <cell r="U65">
            <v>358.45920000000001</v>
          </cell>
          <cell r="W65">
            <v>3955.3067999999998</v>
          </cell>
          <cell r="Y65">
            <v>2</v>
          </cell>
          <cell r="Z65">
            <v>5</v>
          </cell>
        </row>
        <row r="66">
          <cell r="B66" t="str">
            <v>dxHP-Com-Split-55to65kBTUh-SEER-14.0</v>
          </cell>
          <cell r="C66" t="str">
            <v>&lt;from TechID&gt;</v>
          </cell>
          <cell r="D66" t="str">
            <v>Cap-Ton</v>
          </cell>
          <cell r="E66" t="str">
            <v>DEER2016</v>
          </cell>
          <cell r="F66" t="str">
            <v>D16v3</v>
          </cell>
          <cell r="G66" t="str">
            <v>2010-2012_WO017_Ex_Ante_Measure_Cost_Study_-_Final_Report</v>
          </cell>
          <cell r="H66" t="str">
            <v>Com</v>
          </cell>
          <cell r="I66" t="str">
            <v>HVAC</v>
          </cell>
          <cell r="J66" t="str">
            <v>SpaceCool</v>
          </cell>
          <cell r="K66" t="str">
            <v>dxAC_equip</v>
          </cell>
          <cell r="L66" t="str">
            <v>spltSEER</v>
          </cell>
          <cell r="M66" t="str">
            <v>dxHP-Com-Split-55to65kBTUh-SEER-14.0</v>
          </cell>
          <cell r="N66" t="str">
            <v>Any</v>
          </cell>
          <cell r="O66" t="str">
            <v>Any</v>
          </cell>
          <cell r="P66" t="str">
            <v>Any</v>
          </cell>
          <cell r="Q66" t="str">
            <v>Any</v>
          </cell>
          <cell r="R66" t="str">
            <v>Full</v>
          </cell>
          <cell r="U66">
            <v>594.5616</v>
          </cell>
          <cell r="W66">
            <v>549.2484000000004</v>
          </cell>
          <cell r="Y66">
            <v>1.5</v>
          </cell>
          <cell r="Z66">
            <v>5</v>
          </cell>
        </row>
        <row r="67">
          <cell r="B67" t="str">
            <v>dxHP-Com-Split-55to65kBTUh-SEER-15.0</v>
          </cell>
          <cell r="C67" t="str">
            <v>&lt;from TechID&gt;</v>
          </cell>
          <cell r="D67" t="str">
            <v>Cap-Ton</v>
          </cell>
          <cell r="E67" t="str">
            <v>DEER2016</v>
          </cell>
          <cell r="F67" t="str">
            <v>D16v3</v>
          </cell>
          <cell r="G67" t="str">
            <v>2010-2012_WO017_Ex_Ante_Measure_Cost_Study_-_Final_Report</v>
          </cell>
          <cell r="H67" t="str">
            <v>Com</v>
          </cell>
          <cell r="I67" t="str">
            <v>HVAC</v>
          </cell>
          <cell r="J67" t="str">
            <v>SpaceCool</v>
          </cell>
          <cell r="K67" t="str">
            <v>dxAC_equip</v>
          </cell>
          <cell r="L67" t="str">
            <v>spltSEER</v>
          </cell>
          <cell r="M67" t="str">
            <v>dxHP-Com-Split-55to65kBTUh-SEER-15.0</v>
          </cell>
          <cell r="N67" t="str">
            <v>Any</v>
          </cell>
          <cell r="O67" t="str">
            <v>Any</v>
          </cell>
          <cell r="P67" t="str">
            <v>Any</v>
          </cell>
          <cell r="Q67" t="str">
            <v>Any</v>
          </cell>
          <cell r="R67" t="str">
            <v>Full</v>
          </cell>
          <cell r="U67">
            <v>594.5616</v>
          </cell>
          <cell r="W67">
            <v>1097.5404000000001</v>
          </cell>
          <cell r="Y67">
            <v>1.5</v>
          </cell>
          <cell r="Z67">
            <v>5</v>
          </cell>
        </row>
        <row r="68">
          <cell r="B68" t="str">
            <v>dxHP-Com-Split-55to65kBTUh-SEER-16.0</v>
          </cell>
          <cell r="C68" t="str">
            <v>&lt;from TechID&gt;</v>
          </cell>
          <cell r="D68" t="str">
            <v>Cap-Ton</v>
          </cell>
          <cell r="E68" t="str">
            <v>DEER2016</v>
          </cell>
          <cell r="F68" t="str">
            <v>D16v3</v>
          </cell>
          <cell r="G68" t="str">
            <v>2010-2012_WO017_Ex_Ante_Measure_Cost_Study_-_Final_Report</v>
          </cell>
          <cell r="H68" t="str">
            <v>Com</v>
          </cell>
          <cell r="I68" t="str">
            <v>HVAC</v>
          </cell>
          <cell r="J68" t="str">
            <v>SpaceCool</v>
          </cell>
          <cell r="K68" t="str">
            <v>dxAC_equip</v>
          </cell>
          <cell r="L68" t="str">
            <v>spltSEER</v>
          </cell>
          <cell r="M68" t="str">
            <v>dxHP-Com-Split-55to65kBTUh-SEER-16.0</v>
          </cell>
          <cell r="N68" t="str">
            <v>Any</v>
          </cell>
          <cell r="O68" t="str">
            <v>Any</v>
          </cell>
          <cell r="P68" t="str">
            <v>Any</v>
          </cell>
          <cell r="Q68" t="str">
            <v>Any</v>
          </cell>
          <cell r="R68" t="str">
            <v>Full</v>
          </cell>
          <cell r="U68">
            <v>594.5616</v>
          </cell>
          <cell r="W68">
            <v>1645.8324</v>
          </cell>
          <cell r="Y68">
            <v>1.5</v>
          </cell>
          <cell r="Z68">
            <v>5</v>
          </cell>
        </row>
        <row r="69">
          <cell r="B69" t="str">
            <v>dxHP-Com-Split-55to65kBTUh-SEER-17.0</v>
          </cell>
          <cell r="C69" t="str">
            <v>&lt;from TechID&gt;</v>
          </cell>
          <cell r="D69" t="str">
            <v>Cap-Ton</v>
          </cell>
          <cell r="E69" t="str">
            <v>DEER2016</v>
          </cell>
          <cell r="F69" t="str">
            <v>D16v3</v>
          </cell>
          <cell r="G69" t="str">
            <v>2010-2012_WO017_Ex_Ante_Measure_Cost_Study_-_Final_Report</v>
          </cell>
          <cell r="H69" t="str">
            <v>Com</v>
          </cell>
          <cell r="I69" t="str">
            <v>HVAC</v>
          </cell>
          <cell r="J69" t="str">
            <v>SpaceCool</v>
          </cell>
          <cell r="K69" t="str">
            <v>dxAC_equip</v>
          </cell>
          <cell r="L69" t="str">
            <v>spltSEER</v>
          </cell>
          <cell r="M69" t="str">
            <v>dxHP-Com-Split-55to65kBTUh-SEER-17.0</v>
          </cell>
          <cell r="N69" t="str">
            <v>Any</v>
          </cell>
          <cell r="O69" t="str">
            <v>Any</v>
          </cell>
          <cell r="P69" t="str">
            <v>Any</v>
          </cell>
          <cell r="Q69" t="str">
            <v>Any</v>
          </cell>
          <cell r="R69" t="str">
            <v>Full</v>
          </cell>
          <cell r="U69">
            <v>594.5616</v>
          </cell>
          <cell r="W69">
            <v>2194.1243999999997</v>
          </cell>
          <cell r="Y69">
            <v>1.5</v>
          </cell>
          <cell r="Z69">
            <v>5</v>
          </cell>
        </row>
        <row r="70">
          <cell r="B70" t="str">
            <v>dxHP-Com-Split-55to65kBTUh-SEER-18.0</v>
          </cell>
          <cell r="C70" t="str">
            <v>&lt;from TechID&gt;</v>
          </cell>
          <cell r="D70" t="str">
            <v>Cap-Ton</v>
          </cell>
          <cell r="E70" t="str">
            <v>DEER2016</v>
          </cell>
          <cell r="F70" t="str">
            <v>D16v3</v>
          </cell>
          <cell r="G70" t="str">
            <v>2010-2012_WO017_Ex_Ante_Measure_Cost_Study_-_Final_Report</v>
          </cell>
          <cell r="H70" t="str">
            <v>Com</v>
          </cell>
          <cell r="I70" t="str">
            <v>HVAC</v>
          </cell>
          <cell r="J70" t="str">
            <v>SpaceCool</v>
          </cell>
          <cell r="K70" t="str">
            <v>dxAC_equip</v>
          </cell>
          <cell r="L70" t="str">
            <v>spltSEER</v>
          </cell>
          <cell r="M70" t="str">
            <v>dxHP-Com-Split-55to65kBTUh-SEER-18.0</v>
          </cell>
          <cell r="N70" t="str">
            <v>Any</v>
          </cell>
          <cell r="O70" t="str">
            <v>Any</v>
          </cell>
          <cell r="P70" t="str">
            <v>Any</v>
          </cell>
          <cell r="Q70" t="str">
            <v>Any</v>
          </cell>
          <cell r="R70" t="str">
            <v>Full</v>
          </cell>
          <cell r="U70">
            <v>594.5616</v>
          </cell>
          <cell r="W70">
            <v>2742.4164000000005</v>
          </cell>
          <cell r="Y70">
            <v>1.5</v>
          </cell>
          <cell r="Z70">
            <v>5</v>
          </cell>
        </row>
        <row r="71">
          <cell r="B71" t="str">
            <v>dxHP-Com-Split-lt55kBTUh-SEER-14.0</v>
          </cell>
          <cell r="C71" t="str">
            <v>&lt;from TechID&gt;</v>
          </cell>
          <cell r="D71" t="str">
            <v>Cap-Ton</v>
          </cell>
          <cell r="E71" t="str">
            <v>DEER2016</v>
          </cell>
          <cell r="F71" t="str">
            <v>D16v3</v>
          </cell>
          <cell r="G71" t="str">
            <v>2010-2012_WO017_Ex_Ante_Measure_Cost_Study_-_Final_Report</v>
          </cell>
          <cell r="H71" t="str">
            <v>Com</v>
          </cell>
          <cell r="I71" t="str">
            <v>HVAC</v>
          </cell>
          <cell r="J71" t="str">
            <v>SpaceCool</v>
          </cell>
          <cell r="K71" t="str">
            <v>dxAC_equip</v>
          </cell>
          <cell r="L71" t="str">
            <v>spltSEER</v>
          </cell>
          <cell r="M71" t="str">
            <v>dxHP-Com-Split-lt55kBTUh-SEER-14.0</v>
          </cell>
          <cell r="N71" t="str">
            <v>Any</v>
          </cell>
          <cell r="O71" t="str">
            <v>Any</v>
          </cell>
          <cell r="P71" t="str">
            <v>Any</v>
          </cell>
          <cell r="Q71" t="str">
            <v>Any</v>
          </cell>
          <cell r="R71" t="str">
            <v>Full</v>
          </cell>
          <cell r="U71">
            <v>594.5616</v>
          </cell>
          <cell r="W71">
            <v>549.2484000000004</v>
          </cell>
          <cell r="Y71">
            <v>1.5</v>
          </cell>
          <cell r="Z71">
            <v>5</v>
          </cell>
        </row>
        <row r="72">
          <cell r="B72" t="str">
            <v>dxHP-Com-Split-lt55kBTUh-SEER-15.0</v>
          </cell>
          <cell r="C72" t="str">
            <v>&lt;from TechID&gt;</v>
          </cell>
          <cell r="D72" t="str">
            <v>Cap-Ton</v>
          </cell>
          <cell r="E72" t="str">
            <v>DEER2016</v>
          </cell>
          <cell r="F72" t="str">
            <v>D16v3</v>
          </cell>
          <cell r="G72" t="str">
            <v>2010-2012_WO017_Ex_Ante_Measure_Cost_Study_-_Final_Report</v>
          </cell>
          <cell r="H72" t="str">
            <v>Com</v>
          </cell>
          <cell r="I72" t="str">
            <v>HVAC</v>
          </cell>
          <cell r="J72" t="str">
            <v>SpaceCool</v>
          </cell>
          <cell r="K72" t="str">
            <v>dxAC_equip</v>
          </cell>
          <cell r="L72" t="str">
            <v>spltSEER</v>
          </cell>
          <cell r="M72" t="str">
            <v>dxHP-Com-Split-lt55kBTUh-SEER-15.0</v>
          </cell>
          <cell r="N72" t="str">
            <v>Any</v>
          </cell>
          <cell r="O72" t="str">
            <v>Any</v>
          </cell>
          <cell r="P72" t="str">
            <v>Any</v>
          </cell>
          <cell r="Q72" t="str">
            <v>Any</v>
          </cell>
          <cell r="R72" t="str">
            <v>Full</v>
          </cell>
          <cell r="U72">
            <v>594.5616</v>
          </cell>
          <cell r="W72">
            <v>1097.5404000000001</v>
          </cell>
          <cell r="Y72">
            <v>1.5</v>
          </cell>
          <cell r="Z72">
            <v>5</v>
          </cell>
        </row>
        <row r="73">
          <cell r="B73" t="str">
            <v>dxHP-Com-Split-lt55kBTUh-SEER-16.0</v>
          </cell>
          <cell r="C73" t="str">
            <v>&lt;from TechID&gt;</v>
          </cell>
          <cell r="D73" t="str">
            <v>Cap-Ton</v>
          </cell>
          <cell r="E73" t="str">
            <v>DEER2016</v>
          </cell>
          <cell r="F73" t="str">
            <v>D16v3</v>
          </cell>
          <cell r="G73" t="str">
            <v>2010-2012_WO017_Ex_Ante_Measure_Cost_Study_-_Final_Report</v>
          </cell>
          <cell r="H73" t="str">
            <v>Com</v>
          </cell>
          <cell r="I73" t="str">
            <v>HVAC</v>
          </cell>
          <cell r="J73" t="str">
            <v>SpaceCool</v>
          </cell>
          <cell r="K73" t="str">
            <v>dxAC_equip</v>
          </cell>
          <cell r="L73" t="str">
            <v>spltSEER</v>
          </cell>
          <cell r="M73" t="str">
            <v>dxHP-Com-Split-lt55kBTUh-SEER-16.0</v>
          </cell>
          <cell r="N73" t="str">
            <v>Any</v>
          </cell>
          <cell r="O73" t="str">
            <v>Any</v>
          </cell>
          <cell r="P73" t="str">
            <v>Any</v>
          </cell>
          <cell r="Q73" t="str">
            <v>Any</v>
          </cell>
          <cell r="R73" t="str">
            <v>Full</v>
          </cell>
          <cell r="U73">
            <v>594.5616</v>
          </cell>
          <cell r="W73">
            <v>1645.8324</v>
          </cell>
          <cell r="Y73">
            <v>1.5</v>
          </cell>
          <cell r="Z73">
            <v>5</v>
          </cell>
        </row>
        <row r="74">
          <cell r="B74" t="str">
            <v>dxHP-Com-Split-lt55kBTUh-SEER-17.0</v>
          </cell>
          <cell r="C74" t="str">
            <v>&lt;from TechID&gt;</v>
          </cell>
          <cell r="D74" t="str">
            <v>Cap-Ton</v>
          </cell>
          <cell r="E74" t="str">
            <v>DEER2016</v>
          </cell>
          <cell r="F74" t="str">
            <v>D16v3</v>
          </cell>
          <cell r="G74" t="str">
            <v>2010-2012_WO017_Ex_Ante_Measure_Cost_Study_-_Final_Report</v>
          </cell>
          <cell r="H74" t="str">
            <v>Com</v>
          </cell>
          <cell r="I74" t="str">
            <v>HVAC</v>
          </cell>
          <cell r="J74" t="str">
            <v>SpaceCool</v>
          </cell>
          <cell r="K74" t="str">
            <v>dxAC_equip</v>
          </cell>
          <cell r="L74" t="str">
            <v>spltSEER</v>
          </cell>
          <cell r="M74" t="str">
            <v>dxHP-Com-Split-lt55kBTUh-SEER-17.0</v>
          </cell>
          <cell r="N74" t="str">
            <v>Any</v>
          </cell>
          <cell r="O74" t="str">
            <v>Any</v>
          </cell>
          <cell r="P74" t="str">
            <v>Any</v>
          </cell>
          <cell r="Q74" t="str">
            <v>Any</v>
          </cell>
          <cell r="R74" t="str">
            <v>Full</v>
          </cell>
          <cell r="U74">
            <v>594.5616</v>
          </cell>
          <cell r="W74">
            <v>2194.1243999999997</v>
          </cell>
          <cell r="Y74">
            <v>1.5</v>
          </cell>
          <cell r="Z74">
            <v>5</v>
          </cell>
        </row>
        <row r="75">
          <cell r="B75" t="str">
            <v>dxHP-Com-Split-lt55kBTUh-SEER-18.0</v>
          </cell>
          <cell r="C75" t="str">
            <v>&lt;from TechID&gt;</v>
          </cell>
          <cell r="D75" t="str">
            <v>Cap-Ton</v>
          </cell>
          <cell r="E75" t="str">
            <v>DEER2016</v>
          </cell>
          <cell r="F75" t="str">
            <v>D16v3</v>
          </cell>
          <cell r="G75" t="str">
            <v>2010-2012_WO017_Ex_Ante_Measure_Cost_Study_-_Final_Report</v>
          </cell>
          <cell r="H75" t="str">
            <v>Com</v>
          </cell>
          <cell r="I75" t="str">
            <v>HVAC</v>
          </cell>
          <cell r="J75" t="str">
            <v>SpaceCool</v>
          </cell>
          <cell r="K75" t="str">
            <v>dxAC_equip</v>
          </cell>
          <cell r="L75" t="str">
            <v>spltSEER</v>
          </cell>
          <cell r="M75" t="str">
            <v>dxHP-Com-Split-lt55kBTUh-SEER-18.0</v>
          </cell>
          <cell r="N75" t="str">
            <v>Any</v>
          </cell>
          <cell r="O75" t="str">
            <v>Any</v>
          </cell>
          <cell r="P75" t="str">
            <v>Any</v>
          </cell>
          <cell r="Q75" t="str">
            <v>Any</v>
          </cell>
          <cell r="R75" t="str">
            <v>Full</v>
          </cell>
          <cell r="U75">
            <v>594.5616</v>
          </cell>
          <cell r="W75">
            <v>2742.4164000000005</v>
          </cell>
          <cell r="Y75">
            <v>1.5</v>
          </cell>
          <cell r="Z75">
            <v>5</v>
          </cell>
        </row>
        <row r="76">
          <cell r="B76" t="str">
            <v>dxHP-Res-Split-SEER-14.0</v>
          </cell>
          <cell r="C76" t="str">
            <v>&lt;from TechID&gt;</v>
          </cell>
          <cell r="D76" t="str">
            <v>Cap-Ton</v>
          </cell>
          <cell r="E76" t="str">
            <v>DEER2016</v>
          </cell>
          <cell r="F76" t="str">
            <v>D16v3</v>
          </cell>
          <cell r="G76" t="str">
            <v>2010-2012_WO017_Ex_Ante_Measure_Cost_Study_-_Final_Report</v>
          </cell>
          <cell r="H76" t="str">
            <v>Res</v>
          </cell>
          <cell r="I76" t="str">
            <v>HVAC</v>
          </cell>
          <cell r="J76" t="str">
            <v>SpaceCool</v>
          </cell>
          <cell r="K76" t="str">
            <v>dxAC_equip</v>
          </cell>
          <cell r="L76" t="str">
            <v>spltSEER</v>
          </cell>
          <cell r="M76" t="str">
            <v>dxHP-Res-Split-SEER-14.0</v>
          </cell>
          <cell r="N76" t="str">
            <v>Any</v>
          </cell>
          <cell r="O76" t="str">
            <v>Any</v>
          </cell>
          <cell r="P76" t="str">
            <v>Any</v>
          </cell>
          <cell r="Q76" t="str">
            <v>Any</v>
          </cell>
          <cell r="R76" t="str">
            <v>Full</v>
          </cell>
          <cell r="U76">
            <v>594.5616</v>
          </cell>
          <cell r="W76">
            <v>549.2484000000004</v>
          </cell>
          <cell r="Y76">
            <v>1.5</v>
          </cell>
          <cell r="Z76">
            <v>5</v>
          </cell>
        </row>
        <row r="77">
          <cell r="B77" t="str">
            <v>dxHP-Res-Split-SEER-15.0</v>
          </cell>
          <cell r="C77" t="str">
            <v>&lt;from TechID&gt;</v>
          </cell>
          <cell r="D77" t="str">
            <v>Cap-Ton</v>
          </cell>
          <cell r="E77" t="str">
            <v>DEER2016</v>
          </cell>
          <cell r="F77" t="str">
            <v>D16v3</v>
          </cell>
          <cell r="G77" t="str">
            <v>2010-2012_WO017_Ex_Ante_Measure_Cost_Study_-_Final_Report</v>
          </cell>
          <cell r="H77" t="str">
            <v>Res</v>
          </cell>
          <cell r="I77" t="str">
            <v>HVAC</v>
          </cell>
          <cell r="J77" t="str">
            <v>SpaceCool</v>
          </cell>
          <cell r="K77" t="str">
            <v>dxAC_equip</v>
          </cell>
          <cell r="L77" t="str">
            <v>spltSEER</v>
          </cell>
          <cell r="M77" t="str">
            <v>dxHP-Res-Split-SEER-15.0</v>
          </cell>
          <cell r="N77" t="str">
            <v>Any</v>
          </cell>
          <cell r="O77" t="str">
            <v>Any</v>
          </cell>
          <cell r="P77" t="str">
            <v>Any</v>
          </cell>
          <cell r="Q77" t="str">
            <v>Any</v>
          </cell>
          <cell r="R77" t="str">
            <v>Full</v>
          </cell>
          <cell r="U77">
            <v>594.5616</v>
          </cell>
          <cell r="W77">
            <v>1097.5404000000001</v>
          </cell>
          <cell r="Y77">
            <v>1.5</v>
          </cell>
          <cell r="Z77">
            <v>5</v>
          </cell>
        </row>
        <row r="78">
          <cell r="B78" t="str">
            <v>dxHP-Res-Split-SEER-16.0</v>
          </cell>
          <cell r="C78" t="str">
            <v>&lt;from TechID&gt;</v>
          </cell>
          <cell r="D78" t="str">
            <v>Cap-Ton</v>
          </cell>
          <cell r="E78" t="str">
            <v>DEER2016</v>
          </cell>
          <cell r="F78" t="str">
            <v>D16v3</v>
          </cell>
          <cell r="G78" t="str">
            <v>2010-2012_WO017_Ex_Ante_Measure_Cost_Study_-_Final_Report</v>
          </cell>
          <cell r="H78" t="str">
            <v>Res</v>
          </cell>
          <cell r="I78" t="str">
            <v>HVAC</v>
          </cell>
          <cell r="J78" t="str">
            <v>SpaceCool</v>
          </cell>
          <cell r="K78" t="str">
            <v>dxAC_equip</v>
          </cell>
          <cell r="L78" t="str">
            <v>spltSEER</v>
          </cell>
          <cell r="M78" t="str">
            <v>dxHP-Res-Split-SEER-16.0</v>
          </cell>
          <cell r="N78" t="str">
            <v>Any</v>
          </cell>
          <cell r="O78" t="str">
            <v>Any</v>
          </cell>
          <cell r="P78" t="str">
            <v>Any</v>
          </cell>
          <cell r="Q78" t="str">
            <v>Any</v>
          </cell>
          <cell r="R78" t="str">
            <v>Full</v>
          </cell>
          <cell r="U78">
            <v>594.5616</v>
          </cell>
          <cell r="W78">
            <v>1645.8324</v>
          </cell>
          <cell r="Y78">
            <v>1.5</v>
          </cell>
          <cell r="Z78">
            <v>5</v>
          </cell>
        </row>
        <row r="79">
          <cell r="B79" t="str">
            <v>dxHP-Res-Split-SEER-17.0</v>
          </cell>
          <cell r="C79" t="str">
            <v>&lt;from TechID&gt;</v>
          </cell>
          <cell r="D79" t="str">
            <v>Cap-Ton</v>
          </cell>
          <cell r="E79" t="str">
            <v>DEER2016</v>
          </cell>
          <cell r="F79" t="str">
            <v>D16v3</v>
          </cell>
          <cell r="G79" t="str">
            <v>2010-2012_WO017_Ex_Ante_Measure_Cost_Study_-_Final_Report</v>
          </cell>
          <cell r="H79" t="str">
            <v>Res</v>
          </cell>
          <cell r="I79" t="str">
            <v>HVAC</v>
          </cell>
          <cell r="J79" t="str">
            <v>SpaceCool</v>
          </cell>
          <cell r="K79" t="str">
            <v>dxAC_equip</v>
          </cell>
          <cell r="L79" t="str">
            <v>spltSEER</v>
          </cell>
          <cell r="M79" t="str">
            <v>dxHP-Res-Split-SEER-17.0</v>
          </cell>
          <cell r="N79" t="str">
            <v>Any</v>
          </cell>
          <cell r="O79" t="str">
            <v>Any</v>
          </cell>
          <cell r="P79" t="str">
            <v>Any</v>
          </cell>
          <cell r="Q79" t="str">
            <v>Any</v>
          </cell>
          <cell r="R79" t="str">
            <v>Full</v>
          </cell>
          <cell r="U79">
            <v>594.5616</v>
          </cell>
          <cell r="W79">
            <v>2194.1243999999997</v>
          </cell>
          <cell r="Y79">
            <v>1.5</v>
          </cell>
          <cell r="Z79">
            <v>5</v>
          </cell>
        </row>
        <row r="80">
          <cell r="B80" t="str">
            <v>dxHP-Res-Split-SEER-18.0</v>
          </cell>
          <cell r="C80" t="str">
            <v>&lt;from TechID&gt;</v>
          </cell>
          <cell r="D80" t="str">
            <v>Cap-Ton</v>
          </cell>
          <cell r="E80" t="str">
            <v>DEER2016</v>
          </cell>
          <cell r="F80" t="str">
            <v>D16v3</v>
          </cell>
          <cell r="G80" t="str">
            <v>2010-2012_WO017_Ex_Ante_Measure_Cost_Study_-_Final_Report</v>
          </cell>
          <cell r="H80" t="str">
            <v>Res</v>
          </cell>
          <cell r="I80" t="str">
            <v>HVAC</v>
          </cell>
          <cell r="J80" t="str">
            <v>SpaceCool</v>
          </cell>
          <cell r="K80" t="str">
            <v>dxAC_equip</v>
          </cell>
          <cell r="L80" t="str">
            <v>spltSEER</v>
          </cell>
          <cell r="M80" t="str">
            <v>dxHP-Res-Split-SEER-18.0</v>
          </cell>
          <cell r="N80" t="str">
            <v>Any</v>
          </cell>
          <cell r="O80" t="str">
            <v>Any</v>
          </cell>
          <cell r="P80" t="str">
            <v>Any</v>
          </cell>
          <cell r="Q80" t="str">
            <v>Any</v>
          </cell>
          <cell r="R80" t="str">
            <v>Full</v>
          </cell>
          <cell r="U80">
            <v>594.5616</v>
          </cell>
          <cell r="W80">
            <v>2742.4164000000005</v>
          </cell>
          <cell r="Y80">
            <v>1.5</v>
          </cell>
          <cell r="Z80">
            <v>5</v>
          </cell>
        </row>
        <row r="82">
          <cell r="B82" t="str">
            <v>S-Boiler_Et-300to2500k-0.81-fDraft</v>
          </cell>
          <cell r="C82" t="str">
            <v>Steam boiler (300 - 2500 kBtuh, 81.0 Et, forced draft)</v>
          </cell>
          <cell r="D82" t="str">
            <v>Cap-kBTUh</v>
          </cell>
          <cell r="E82" t="str">
            <v>DEER2016</v>
          </cell>
          <cell r="F82" t="str">
            <v>D16v3</v>
          </cell>
          <cell r="G82" t="str">
            <v>2010-2012_WO017_Ex_Ante_Measure_Cost_Study_-_Final_Report</v>
          </cell>
          <cell r="H82" t="str">
            <v>Com</v>
          </cell>
          <cell r="I82" t="str">
            <v>HVAC</v>
          </cell>
          <cell r="J82" t="str">
            <v>SpaceHeat</v>
          </cell>
          <cell r="K82" t="str">
            <v>SteamHtg_eq</v>
          </cell>
          <cell r="L82" t="str">
            <v>Boiler_Et</v>
          </cell>
          <cell r="N82" t="str">
            <v>Any</v>
          </cell>
          <cell r="O82" t="str">
            <v>Any</v>
          </cell>
          <cell r="P82" t="str">
            <v>Any</v>
          </cell>
          <cell r="Q82" t="str">
            <v>Any</v>
          </cell>
          <cell r="R82" t="str">
            <v>Full</v>
          </cell>
          <cell r="U82">
            <v>15.97</v>
          </cell>
          <cell r="W82">
            <v>2539</v>
          </cell>
          <cell r="Y82">
            <v>250</v>
          </cell>
          <cell r="Z82">
            <v>3190</v>
          </cell>
        </row>
        <row r="83">
          <cell r="B83" t="str">
            <v>S-Boiler_Et-300to2500k-0.82-fDraft</v>
          </cell>
          <cell r="C83" t="str">
            <v>Steam boiler (300 - 2500 kBtuh, 82.0 Et, forced draft)</v>
          </cell>
          <cell r="D83" t="str">
            <v>Cap-kBTUh</v>
          </cell>
          <cell r="E83" t="str">
            <v>DEER2016</v>
          </cell>
          <cell r="F83" t="str">
            <v>D16v3</v>
          </cell>
          <cell r="G83" t="str">
            <v>2010-2012_WO017_Ex_Ante_Measure_Cost_Study_-_Final_Report</v>
          </cell>
          <cell r="H83" t="str">
            <v>Com</v>
          </cell>
          <cell r="I83" t="str">
            <v>HVAC</v>
          </cell>
          <cell r="J83" t="str">
            <v>SpaceHeat</v>
          </cell>
          <cell r="K83" t="str">
            <v>SteamHtg_eq</v>
          </cell>
          <cell r="L83" t="str">
            <v>Boiler_Et</v>
          </cell>
          <cell r="N83" t="str">
            <v>Any</v>
          </cell>
          <cell r="O83" t="str">
            <v>Any</v>
          </cell>
          <cell r="P83" t="str">
            <v>Any</v>
          </cell>
          <cell r="Q83" t="str">
            <v>Any</v>
          </cell>
          <cell r="R83" t="str">
            <v>Full</v>
          </cell>
          <cell r="U83">
            <v>15.97</v>
          </cell>
          <cell r="W83">
            <v>7544</v>
          </cell>
          <cell r="Y83">
            <v>250</v>
          </cell>
          <cell r="Z83">
            <v>3190</v>
          </cell>
        </row>
        <row r="84">
          <cell r="B84" t="str">
            <v>S-Boiler_Et-gt2500k-0.81-fDraft</v>
          </cell>
          <cell r="C84" t="str">
            <v>Steam boiler (&gt; 2500 kBtuh, 81.0 Et, forced draft)</v>
          </cell>
          <cell r="D84" t="str">
            <v>Cap-kBTUh</v>
          </cell>
          <cell r="E84" t="str">
            <v>DEER2016</v>
          </cell>
          <cell r="F84" t="str">
            <v>D16v3</v>
          </cell>
          <cell r="G84" t="str">
            <v>2010-2012_WO017_Ex_Ante_Measure_Cost_Study_-_Final_Report</v>
          </cell>
          <cell r="H84" t="str">
            <v>Com</v>
          </cell>
          <cell r="I84" t="str">
            <v>HVAC</v>
          </cell>
          <cell r="J84" t="str">
            <v>SpaceHeat</v>
          </cell>
          <cell r="K84" t="str">
            <v>SteamHtg_eq</v>
          </cell>
          <cell r="L84" t="str">
            <v>Boiler_Et</v>
          </cell>
          <cell r="N84" t="str">
            <v>Any</v>
          </cell>
          <cell r="O84" t="str">
            <v>Any</v>
          </cell>
          <cell r="P84" t="str">
            <v>Any</v>
          </cell>
          <cell r="Q84" t="str">
            <v>Any</v>
          </cell>
          <cell r="R84" t="str">
            <v>Full</v>
          </cell>
          <cell r="U84">
            <v>15.97</v>
          </cell>
          <cell r="W84">
            <v>2539</v>
          </cell>
          <cell r="Y84">
            <v>250</v>
          </cell>
          <cell r="Z84">
            <v>3190</v>
          </cell>
        </row>
        <row r="85">
          <cell r="B85" t="str">
            <v>S-Boiler_Et-gt2500k-0.82-fDraft</v>
          </cell>
          <cell r="C85" t="str">
            <v>Steam boiler (&gt; 2500 kBtuh, 82.0 Et, forced draft)</v>
          </cell>
          <cell r="D85" t="str">
            <v>Cap-kBTUh</v>
          </cell>
          <cell r="E85" t="str">
            <v>DEER2016</v>
          </cell>
          <cell r="F85" t="str">
            <v>D16v3</v>
          </cell>
          <cell r="G85" t="str">
            <v>2010-2012_WO017_Ex_Ante_Measure_Cost_Study_-_Final_Report</v>
          </cell>
          <cell r="H85" t="str">
            <v>Com</v>
          </cell>
          <cell r="I85" t="str">
            <v>HVAC</v>
          </cell>
          <cell r="J85" t="str">
            <v>SpaceHeat</v>
          </cell>
          <cell r="K85" t="str">
            <v>SteamHtg_eq</v>
          </cell>
          <cell r="L85" t="str">
            <v>Boiler_Et</v>
          </cell>
          <cell r="N85" t="str">
            <v>Any</v>
          </cell>
          <cell r="O85" t="str">
            <v>Any</v>
          </cell>
          <cell r="P85" t="str">
            <v>Any</v>
          </cell>
          <cell r="Q85" t="str">
            <v>Any</v>
          </cell>
          <cell r="R85" t="str">
            <v>Full</v>
          </cell>
          <cell r="U85">
            <v>15.97</v>
          </cell>
          <cell r="W85">
            <v>7544</v>
          </cell>
          <cell r="Y85">
            <v>250</v>
          </cell>
          <cell r="Z85">
            <v>3190</v>
          </cell>
        </row>
        <row r="86">
          <cell r="B86" t="str">
            <v>S-Boiler_Et-gt2500k-0.8-fDraft</v>
          </cell>
          <cell r="C86" t="str">
            <v>Steam boiler (&gt; 2500 kBtuh, 80.0 Et, forced draft)</v>
          </cell>
          <cell r="D86" t="str">
            <v>Cap-kBTUh</v>
          </cell>
          <cell r="E86" t="str">
            <v>DEER2016</v>
          </cell>
          <cell r="F86" t="str">
            <v>D16v3</v>
          </cell>
          <cell r="G86" t="str">
            <v>2010-2012_WO017_Ex_Ante_Measure_Cost_Study_-_Final_Report</v>
          </cell>
          <cell r="H86" t="str">
            <v>Com</v>
          </cell>
          <cell r="I86" t="str">
            <v>HVAC</v>
          </cell>
          <cell r="J86" t="str">
            <v>SpaceHeat</v>
          </cell>
          <cell r="K86" t="str">
            <v>SteamHtg_eq</v>
          </cell>
          <cell r="L86" t="str">
            <v>Boiler_Et</v>
          </cell>
          <cell r="N86" t="str">
            <v>Any</v>
          </cell>
          <cell r="O86" t="str">
            <v>Any</v>
          </cell>
          <cell r="P86" t="str">
            <v>Any</v>
          </cell>
          <cell r="Q86" t="str">
            <v>Any</v>
          </cell>
          <cell r="R86" t="str">
            <v>Full</v>
          </cell>
          <cell r="U86">
            <v>15.97</v>
          </cell>
          <cell r="W86">
            <v>-2466</v>
          </cell>
          <cell r="Y86">
            <v>250</v>
          </cell>
          <cell r="Z86">
            <v>3190</v>
          </cell>
        </row>
        <row r="87">
          <cell r="B87" t="str">
            <v>W-Boiler_AF-lt300k-0.845-fDraft</v>
          </cell>
          <cell r="C87" t="str">
            <v>Hot water boiler (&lt; 300 kBtuh, 84.5 AFUE, forced draft)</v>
          </cell>
          <cell r="D87" t="str">
            <v>Cap-kBTUh</v>
          </cell>
          <cell r="E87" t="str">
            <v>DEER2016</v>
          </cell>
          <cell r="F87" t="str">
            <v>D16v3</v>
          </cell>
          <cell r="G87" t="str">
            <v>2010-2012_WO017_Ex_Ante_Measure_Cost_Study_-_Final_Report</v>
          </cell>
          <cell r="H87" t="str">
            <v>Com</v>
          </cell>
          <cell r="I87" t="str">
            <v>HVAC</v>
          </cell>
          <cell r="J87" t="str">
            <v>SpaceHeat</v>
          </cell>
          <cell r="K87" t="str">
            <v>WaterHtg_eq</v>
          </cell>
          <cell r="L87" t="str">
            <v>Boiler_AF</v>
          </cell>
          <cell r="N87" t="str">
            <v>Any</v>
          </cell>
          <cell r="O87" t="str">
            <v>Any</v>
          </cell>
          <cell r="P87" t="str">
            <v>Any</v>
          </cell>
          <cell r="Q87" t="str">
            <v>Any</v>
          </cell>
          <cell r="R87" t="str">
            <v>Full</v>
          </cell>
          <cell r="U87">
            <v>17.61</v>
          </cell>
          <cell r="W87">
            <v>1784</v>
          </cell>
          <cell r="Y87">
            <v>90</v>
          </cell>
          <cell r="Z87">
            <v>240</v>
          </cell>
        </row>
        <row r="88">
          <cell r="B88" t="str">
            <v>W-Boiler_AF-lt300k-0.84-fDraft</v>
          </cell>
          <cell r="C88" t="str">
            <v>Hot water boiler (&lt; 300 kBtuh, 84.0 AFUE, forced draft)</v>
          </cell>
          <cell r="D88" t="str">
            <v>Cap-kBTUh</v>
          </cell>
          <cell r="E88" t="str">
            <v>DEER2016</v>
          </cell>
          <cell r="F88" t="str">
            <v>D16v3</v>
          </cell>
          <cell r="G88" t="str">
            <v>2010-2012_WO017_Ex_Ante_Measure_Cost_Study_-_Final_Report</v>
          </cell>
          <cell r="H88" t="str">
            <v>Com</v>
          </cell>
          <cell r="I88" t="str">
            <v>HVAC</v>
          </cell>
          <cell r="J88" t="str">
            <v>SpaceHeat</v>
          </cell>
          <cell r="K88" t="str">
            <v>WaterHtg_eq</v>
          </cell>
          <cell r="L88" t="str">
            <v>Boiler_AF</v>
          </cell>
          <cell r="N88" t="str">
            <v>Any</v>
          </cell>
          <cell r="O88" t="str">
            <v>Any</v>
          </cell>
          <cell r="P88" t="str">
            <v>Any</v>
          </cell>
          <cell r="Q88" t="str">
            <v>Any</v>
          </cell>
          <cell r="R88" t="str">
            <v>Full</v>
          </cell>
          <cell r="U88">
            <v>17.61</v>
          </cell>
          <cell r="W88">
            <v>1061</v>
          </cell>
          <cell r="Y88">
            <v>90</v>
          </cell>
          <cell r="Z88">
            <v>240</v>
          </cell>
        </row>
        <row r="89">
          <cell r="B89" t="str">
            <v>W-Boiler_AF-lt300k-0.85-fDraft</v>
          </cell>
          <cell r="C89" t="str">
            <v>Hot water boiler (&lt; 300 kBtuh, 85.0 AFUE, forced draft)</v>
          </cell>
          <cell r="D89" t="str">
            <v>Cap-kBTUh</v>
          </cell>
          <cell r="E89" t="str">
            <v>DEER2016</v>
          </cell>
          <cell r="F89" t="str">
            <v>D16v3</v>
          </cell>
          <cell r="G89" t="str">
            <v>2010-2012_WO017_Ex_Ante_Measure_Cost_Study_-_Final_Report</v>
          </cell>
          <cell r="H89" t="str">
            <v>Com</v>
          </cell>
          <cell r="I89" t="str">
            <v>HVAC</v>
          </cell>
          <cell r="J89" t="str">
            <v>SpaceHeat</v>
          </cell>
          <cell r="K89" t="str">
            <v>WaterHtg_eq</v>
          </cell>
          <cell r="L89" t="str">
            <v>Boiler_AF</v>
          </cell>
          <cell r="N89" t="str">
            <v>Any</v>
          </cell>
          <cell r="O89" t="str">
            <v>Any</v>
          </cell>
          <cell r="P89" t="str">
            <v>Any</v>
          </cell>
          <cell r="Q89" t="str">
            <v>Any</v>
          </cell>
          <cell r="R89" t="str">
            <v>Full</v>
          </cell>
          <cell r="U89">
            <v>17.61</v>
          </cell>
          <cell r="W89">
            <v>2506</v>
          </cell>
          <cell r="Y89">
            <v>90</v>
          </cell>
          <cell r="Z89">
            <v>240</v>
          </cell>
        </row>
        <row r="90">
          <cell r="B90" t="str">
            <v>W-Boiler_Et-300to2500k-0.83-fDraft</v>
          </cell>
          <cell r="C90" t="str">
            <v>Hot water boiler (300 - 2500 kBtuh, 83.0 Et, forced draft)</v>
          </cell>
          <cell r="D90" t="str">
            <v>Cap-kBTUh</v>
          </cell>
          <cell r="E90" t="str">
            <v>DEER2016</v>
          </cell>
          <cell r="F90" t="str">
            <v>D16v3</v>
          </cell>
          <cell r="G90" t="str">
            <v>2010-2012_WO017_Ex_Ante_Measure_Cost_Study_-_Final_Report</v>
          </cell>
          <cell r="H90" t="str">
            <v>Com</v>
          </cell>
          <cell r="I90" t="str">
            <v>HVAC</v>
          </cell>
          <cell r="J90" t="str">
            <v>SpaceHeat</v>
          </cell>
          <cell r="K90" t="str">
            <v>WaterHtg_eq</v>
          </cell>
          <cell r="L90" t="str">
            <v>Boiler_Et</v>
          </cell>
          <cell r="N90" t="str">
            <v>Any</v>
          </cell>
          <cell r="O90" t="str">
            <v>Any</v>
          </cell>
          <cell r="P90" t="str">
            <v>Any</v>
          </cell>
          <cell r="Q90" t="str">
            <v>Any</v>
          </cell>
          <cell r="R90" t="str">
            <v>Full</v>
          </cell>
          <cell r="U90">
            <v>17.600000000000001</v>
          </cell>
          <cell r="W90">
            <v>-422</v>
          </cell>
          <cell r="Y90">
            <v>300</v>
          </cell>
          <cell r="Z90">
            <v>4000</v>
          </cell>
        </row>
        <row r="91">
          <cell r="B91" t="str">
            <v>W-Boiler_Et-300to2500k-0.85-fDraft</v>
          </cell>
          <cell r="C91" t="str">
            <v>Hot water boiler (300 - 2500 kBtuh, 85.0 Et, forced draft)</v>
          </cell>
          <cell r="D91" t="str">
            <v>Cap-kBTUh</v>
          </cell>
          <cell r="E91" t="str">
            <v>DEER2016</v>
          </cell>
          <cell r="F91" t="str">
            <v>D16v3</v>
          </cell>
          <cell r="G91" t="str">
            <v>2010-2012_WO017_Ex_Ante_Measure_Cost_Study_-_Final_Report</v>
          </cell>
          <cell r="H91" t="str">
            <v>Com</v>
          </cell>
          <cell r="I91" t="str">
            <v>HVAC</v>
          </cell>
          <cell r="J91" t="str">
            <v>SpaceHeat</v>
          </cell>
          <cell r="K91" t="str">
            <v>WaterHtg_eq</v>
          </cell>
          <cell r="L91" t="str">
            <v>Boiler_Et</v>
          </cell>
          <cell r="N91" t="str">
            <v>Any</v>
          </cell>
          <cell r="O91" t="str">
            <v>Any</v>
          </cell>
          <cell r="P91" t="str">
            <v>Any</v>
          </cell>
          <cell r="Q91" t="str">
            <v>Any</v>
          </cell>
          <cell r="R91" t="str">
            <v>Full</v>
          </cell>
          <cell r="U91">
            <v>17.600000000000001</v>
          </cell>
          <cell r="W91">
            <v>12721</v>
          </cell>
          <cell r="Y91">
            <v>300</v>
          </cell>
          <cell r="Z91">
            <v>4000</v>
          </cell>
        </row>
        <row r="92">
          <cell r="B92" t="str">
            <v>W-Boiler_Et-300to2500k-0.94-fDraft</v>
          </cell>
          <cell r="C92" t="str">
            <v>Hot water boiler (300 - 2500 kBtuh, 94.0 Et, condensing, forced draft)</v>
          </cell>
          <cell r="D92" t="str">
            <v>Cap-kBTUh</v>
          </cell>
          <cell r="E92" t="str">
            <v>DEER2016</v>
          </cell>
          <cell r="F92" t="str">
            <v>D16v3</v>
          </cell>
          <cell r="G92" t="str">
            <v>2010-2012_WO017_Ex_Ante_Measure_Cost_Study_-_Final_Report</v>
          </cell>
          <cell r="H92" t="str">
            <v>Com</v>
          </cell>
          <cell r="I92" t="str">
            <v>HVAC</v>
          </cell>
          <cell r="J92" t="str">
            <v>SpaceHeat</v>
          </cell>
          <cell r="K92" t="str">
            <v>WaterHtg_eq</v>
          </cell>
          <cell r="L92" t="str">
            <v>Boiler_Et</v>
          </cell>
          <cell r="N92" t="str">
            <v>Any</v>
          </cell>
          <cell r="O92" t="str">
            <v>Any</v>
          </cell>
          <cell r="P92" t="str">
            <v>Any</v>
          </cell>
          <cell r="Q92" t="str">
            <v>Any</v>
          </cell>
          <cell r="R92" t="str">
            <v>Full</v>
          </cell>
          <cell r="U92">
            <v>12.83</v>
          </cell>
          <cell r="W92">
            <v>6869</v>
          </cell>
          <cell r="Y92">
            <v>300</v>
          </cell>
          <cell r="Z92">
            <v>4000</v>
          </cell>
        </row>
        <row r="93">
          <cell r="B93" t="str">
            <v>W-Boiler_Et-300to2500k-0.9-fDraft</v>
          </cell>
          <cell r="C93" t="str">
            <v>Hot water boiler (300 - 2500 kBtuh, 90.0 Et, condensing, forced draft)</v>
          </cell>
          <cell r="D93" t="str">
            <v>Cap-kBTUh</v>
          </cell>
          <cell r="E93" t="str">
            <v>DEER2016</v>
          </cell>
          <cell r="F93" t="str">
            <v>D16v3</v>
          </cell>
          <cell r="G93" t="str">
            <v>2010-2012_WO017_Ex_Ante_Measure_Cost_Study_-_Final_Report</v>
          </cell>
          <cell r="H93" t="str">
            <v>Com</v>
          </cell>
          <cell r="I93" t="str">
            <v>HVAC</v>
          </cell>
          <cell r="J93" t="str">
            <v>SpaceHeat</v>
          </cell>
          <cell r="K93" t="str">
            <v>WaterHtg_eq</v>
          </cell>
          <cell r="L93" t="str">
            <v>Boiler_Et</v>
          </cell>
          <cell r="N93" t="str">
            <v>Any</v>
          </cell>
          <cell r="O93" t="str">
            <v>Any</v>
          </cell>
          <cell r="P93" t="str">
            <v>Any</v>
          </cell>
          <cell r="Q93" t="str">
            <v>Any</v>
          </cell>
          <cell r="R93" t="str">
            <v>Full</v>
          </cell>
          <cell r="U93">
            <v>12.83</v>
          </cell>
          <cell r="W93">
            <v>-598</v>
          </cell>
          <cell r="Y93">
            <v>300</v>
          </cell>
          <cell r="Z93">
            <v>4000</v>
          </cell>
        </row>
        <row r="94">
          <cell r="B94" t="str">
            <v>W-Boiler_Et-gt2500k-0.83-fDraft</v>
          </cell>
          <cell r="C94" t="str">
            <v>Hot water boiler (&gt; 2500 kBtuh, 83.0 Et, 85.0Ec, forced draft)</v>
          </cell>
          <cell r="D94" t="str">
            <v>Cap-kBTUh</v>
          </cell>
          <cell r="E94" t="str">
            <v>DEER2016</v>
          </cell>
          <cell r="F94" t="str">
            <v>D16v3</v>
          </cell>
          <cell r="G94" t="str">
            <v>2010-2012_WO017_Ex_Ante_Measure_Cost_Study_-_Final_Report</v>
          </cell>
          <cell r="H94" t="str">
            <v>Com</v>
          </cell>
          <cell r="I94" t="str">
            <v>HVAC</v>
          </cell>
          <cell r="J94" t="str">
            <v>SpaceHeat</v>
          </cell>
          <cell r="K94" t="str">
            <v>WaterHtg_eq</v>
          </cell>
          <cell r="L94" t="str">
            <v>Boiler_Et</v>
          </cell>
          <cell r="N94" t="str">
            <v>Any</v>
          </cell>
          <cell r="O94" t="str">
            <v>Any</v>
          </cell>
          <cell r="P94" t="str">
            <v>Any</v>
          </cell>
          <cell r="Q94" t="str">
            <v>Any</v>
          </cell>
          <cell r="R94" t="str">
            <v>Full</v>
          </cell>
          <cell r="U94">
            <v>17.600000000000001</v>
          </cell>
          <cell r="W94">
            <v>-422</v>
          </cell>
          <cell r="Y94">
            <v>300</v>
          </cell>
          <cell r="Z94">
            <v>4000</v>
          </cell>
        </row>
        <row r="95">
          <cell r="B95" t="str">
            <v>W-Boiler_Et-gt2500k-0.85-fDraft</v>
          </cell>
          <cell r="C95" t="str">
            <v>Hot water boiler (&gt; 2500 kBtuh, 85.0 Et, 87.0Ec, forced draft)</v>
          </cell>
          <cell r="D95" t="str">
            <v>Cap-kBTUh</v>
          </cell>
          <cell r="E95" t="str">
            <v>DEER2016</v>
          </cell>
          <cell r="F95" t="str">
            <v>D16v3</v>
          </cell>
          <cell r="G95" t="str">
            <v>2010-2012_WO017_Ex_Ante_Measure_Cost_Study_-_Final_Report</v>
          </cell>
          <cell r="H95" t="str">
            <v>Com</v>
          </cell>
          <cell r="I95" t="str">
            <v>HVAC</v>
          </cell>
          <cell r="J95" t="str">
            <v>SpaceHeat</v>
          </cell>
          <cell r="K95" t="str">
            <v>WaterHtg_eq</v>
          </cell>
          <cell r="L95" t="str">
            <v>Boiler_Et</v>
          </cell>
          <cell r="N95" t="str">
            <v>Any</v>
          </cell>
          <cell r="O95" t="str">
            <v>Any</v>
          </cell>
          <cell r="P95" t="str">
            <v>Any</v>
          </cell>
          <cell r="Q95" t="str">
            <v>Any</v>
          </cell>
          <cell r="R95" t="str">
            <v>Full</v>
          </cell>
          <cell r="U95">
            <v>17.600000000000001</v>
          </cell>
          <cell r="W95">
            <v>12721</v>
          </cell>
          <cell r="Y95">
            <v>300</v>
          </cell>
          <cell r="Z95">
            <v>4000</v>
          </cell>
        </row>
        <row r="96">
          <cell r="B96" t="str">
            <v>W-Boiler_Et-gt2500k-0.94-fDraft</v>
          </cell>
          <cell r="C96" t="str">
            <v>Hot water boiler (&gt; 2500 kBtuh, 94.0 Et, condensing, forced draft)</v>
          </cell>
          <cell r="D96" t="str">
            <v>Cap-kBTUh</v>
          </cell>
          <cell r="E96" t="str">
            <v>DEER2016</v>
          </cell>
          <cell r="F96" t="str">
            <v>D16v3</v>
          </cell>
          <cell r="G96" t="str">
            <v>2010-2012_WO017_Ex_Ante_Measure_Cost_Study_-_Final_Report</v>
          </cell>
          <cell r="H96" t="str">
            <v>Com</v>
          </cell>
          <cell r="I96" t="str">
            <v>HVAC</v>
          </cell>
          <cell r="J96" t="str">
            <v>SpaceHeat</v>
          </cell>
          <cell r="K96" t="str">
            <v>WaterHtg_eq</v>
          </cell>
          <cell r="L96" t="str">
            <v>Boiler_Et</v>
          </cell>
          <cell r="N96" t="str">
            <v>Any</v>
          </cell>
          <cell r="O96" t="str">
            <v>Any</v>
          </cell>
          <cell r="P96" t="str">
            <v>Any</v>
          </cell>
          <cell r="Q96" t="str">
            <v>Any</v>
          </cell>
          <cell r="R96" t="str">
            <v>Full</v>
          </cell>
          <cell r="U96">
            <v>12.83</v>
          </cell>
          <cell r="W96">
            <v>6869</v>
          </cell>
          <cell r="Y96">
            <v>300</v>
          </cell>
          <cell r="Z96">
            <v>4000</v>
          </cell>
        </row>
        <row r="97">
          <cell r="B97" t="str">
            <v>W-Boiler_Et-gt2500k-0.9-fDraft</v>
          </cell>
          <cell r="C97" t="str">
            <v>Hot water boiler (&gt; 2500 kBtuh, 90.0 Et, condensing, forced draft)</v>
          </cell>
          <cell r="D97" t="str">
            <v>Cap-kBTUh</v>
          </cell>
          <cell r="E97" t="str">
            <v>DEER2016</v>
          </cell>
          <cell r="F97" t="str">
            <v>D16v3</v>
          </cell>
          <cell r="G97" t="str">
            <v>2010-2012_WO017_Ex_Ante_Measure_Cost_Study_-_Final_Report</v>
          </cell>
          <cell r="H97" t="str">
            <v>Com</v>
          </cell>
          <cell r="I97" t="str">
            <v>HVAC</v>
          </cell>
          <cell r="J97" t="str">
            <v>SpaceHeat</v>
          </cell>
          <cell r="K97" t="str">
            <v>WaterHtg_eq</v>
          </cell>
          <cell r="L97" t="str">
            <v>Boiler_Et</v>
          </cell>
          <cell r="N97" t="str">
            <v>Any</v>
          </cell>
          <cell r="O97" t="str">
            <v>Any</v>
          </cell>
          <cell r="P97" t="str">
            <v>Any</v>
          </cell>
          <cell r="Q97" t="str">
            <v>Any</v>
          </cell>
          <cell r="R97" t="str">
            <v>Full</v>
          </cell>
          <cell r="U97">
            <v>12.83</v>
          </cell>
          <cell r="W97">
            <v>-598</v>
          </cell>
          <cell r="Y97">
            <v>300</v>
          </cell>
          <cell r="Z97">
            <v>4000</v>
          </cell>
        </row>
      </sheetData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tsy Ricker" refreshedDate="42452.352486111115" createdVersion="4" refreshedVersion="4" minRefreshableVersion="3" recordCount="19">
  <cacheSource type="worksheet">
    <worksheetSource ref="A55:O74" sheet="CEEAHRIResidentialCooling"/>
  </cacheSource>
  <cacheFields count="15">
    <cacheField name="AHRIReferenceNumber" numFmtId="0">
      <sharedItems/>
    </cacheField>
    <cacheField name="ModelStatus" numFmtId="0">
      <sharedItems/>
    </cacheField>
    <cacheField name="OEMTradeName" numFmtId="0">
      <sharedItems count="2">
        <s v="AAON"/>
        <s v="ENERGENCE"/>
      </sharedItems>
    </cacheField>
    <cacheField name="OutdoorUnitOEMName" numFmtId="0">
      <sharedItems/>
    </cacheField>
    <cacheField name="ModelNumber" numFmtId="0">
      <sharedItems/>
    </cacheField>
    <cacheField name="IndoorUnitOEMName" numFmtId="0">
      <sharedItems/>
    </cacheField>
    <cacheField name="CoilModelNumber" numFmtId="0">
      <sharedItems/>
    </cacheField>
    <cacheField name="FurnaceModelNumber" numFmtId="0">
      <sharedItems/>
    </cacheField>
    <cacheField name="Capacity95FHigh" numFmtId="0">
      <sharedItems/>
    </cacheField>
    <cacheField name="EER95F" numFmtId="0">
      <sharedItems/>
    </cacheField>
    <cacheField name="SEER" numFmtId="0">
      <sharedItems count="8">
        <s v="19.15"/>
        <s v="17.10"/>
        <s v="18.20"/>
        <s v="17.40"/>
        <s v="17.00"/>
        <s v="17.45"/>
        <s v="18.00"/>
        <s v="17.60"/>
      </sharedItems>
    </cacheField>
    <cacheField name="ARIType" numFmtId="0">
      <sharedItems/>
    </cacheField>
    <cacheField name="TierValue" numFmtId="0">
      <sharedItems/>
    </cacheField>
    <cacheField name="CEEManufacturerType" numFmtId="0">
      <sharedItems/>
    </cacheField>
    <cacheField name="EnergySta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etsy Ricker" refreshedDate="42452.388472569444" createdVersion="4" refreshedVersion="4" minRefreshableVersion="3" recordCount="208">
  <cacheSource type="worksheet">
    <worksheetSource ref="A49:O257" sheet="CEEAHRICommercialCooling"/>
  </cacheSource>
  <cacheFields count="15">
    <cacheField name="AHRIReferenceNumber" numFmtId="0">
      <sharedItems/>
    </cacheField>
    <cacheField name="ModelStatus" numFmtId="0">
      <sharedItems/>
    </cacheField>
    <cacheField name="OEMTradeName" numFmtId="0">
      <sharedItems count="12">
        <s v="AAON"/>
        <s v="AMERICAN STANDARD"/>
        <s v="CARRIER CORPORATION"/>
        <s v="COLEMAN"/>
        <s v="DAIKIN"/>
        <s v="EVCON"/>
        <s v="FRASER - JOHNSTON"/>
        <s v="SERIES 5"/>
        <s v="ENERGENCE"/>
        <s v="LUXAIRE"/>
        <s v="TRANE"/>
        <s v="PREDATOR"/>
      </sharedItems>
    </cacheField>
    <cacheField name="OutdoorUnitOEMName" numFmtId="0">
      <sharedItems count="12">
        <s v="AAON, INC."/>
        <s v="AMERICAN STANDARD"/>
        <s v="CARRIER CORPORATION"/>
        <s v="COLEMAN, UNITARY PRODUCTS GROUP - COMMERCIAL"/>
        <s v="DAIKIN APPLIED AMERICAS INC."/>
        <s v="EVCON, UNITARY PRODUCTS GROUP - COMMERCIAL"/>
        <s v="FRASER - JOHNSTON, UNITARY PRODUCTS GROUP - COMMERCIAL"/>
        <s v="JOHNSON CONTROLS, UNITARY PRODUCTS - COMMERCIAL"/>
        <s v="LENNOX INDUSTRIES, INC."/>
        <s v="LUXAIRE, UNITARY PRODUCTS GROUP - COMMERCIAL"/>
        <s v="TRANE"/>
        <s v="YORK, UNITARY PRODUCTS GROUP - COMMERCIAL"/>
      </sharedItems>
    </cacheField>
    <cacheField name="ModelNumber" numFmtId="0">
      <sharedItems/>
    </cacheField>
    <cacheField name="IndoorUnitOEMName" numFmtId="0">
      <sharedItems/>
    </cacheField>
    <cacheField name="CoilModelNumber" numFmtId="0">
      <sharedItems/>
    </cacheField>
    <cacheField name="FurnaceModelNumber" numFmtId="0">
      <sharedItems/>
    </cacheField>
    <cacheField name="Capacity95FHigh" numFmtId="0">
      <sharedItems containsSemiMixedTypes="0" containsString="0" containsNumber="1" containsInteger="1" minValue="25400" maxValue="64000"/>
    </cacheField>
    <cacheField name="EER95F" numFmtId="0">
      <sharedItems/>
    </cacheField>
    <cacheField name="SEER" numFmtId="0">
      <sharedItems count="19">
        <s v="19.15"/>
        <s v="17.10"/>
        <s v="18.20"/>
        <s v="17.40"/>
        <s v="17.00"/>
        <s v="17.45"/>
        <s v="17.50"/>
        <s v="17.20"/>
        <s v="20.10"/>
        <s v="19.50"/>
        <s v="19.40"/>
        <s v="18.50"/>
        <s v="19.60"/>
        <s v="18.40"/>
        <s v="18.10"/>
        <s v="18.00"/>
        <s v="17.05"/>
        <s v="18.55"/>
        <s v="17.60"/>
      </sharedItems>
    </cacheField>
    <cacheField name="ARIType" numFmtId="0">
      <sharedItems/>
    </cacheField>
    <cacheField name="TierValue" numFmtId="0">
      <sharedItems/>
    </cacheField>
    <cacheField name="CEEManufacturerType" numFmtId="0">
      <sharedItems/>
    </cacheField>
    <cacheField name="EnergySta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etsy Ricker" refreshedDate="42452.388746412034" createdVersion="4" refreshedVersion="4" minRefreshableVersion="3" recordCount="144">
  <cacheSource type="worksheet">
    <worksheetSource ref="AF49:AT193" sheet="CEEAHRICommercialCooling"/>
  </cacheSource>
  <cacheFields count="15">
    <cacheField name="AHRIReferenceNumber" numFmtId="0">
      <sharedItems/>
    </cacheField>
    <cacheField name="ModelStatus" numFmtId="0">
      <sharedItems/>
    </cacheField>
    <cacheField name="OEMTradeName" numFmtId="0">
      <sharedItems count="12">
        <s v="AAON"/>
        <s v="AMERICAN STANDARD"/>
        <s v="CARRIER CORPORATION"/>
        <s v="COLEMAN"/>
        <s v="DAIKIN"/>
        <s v="EVCON"/>
        <s v="FRASER - JOHNSTON"/>
        <s v="SERIES 5"/>
        <s v="ENERGENCE"/>
        <s v="LUXAIRE"/>
        <s v="TRANE"/>
        <s v="PREDATOR"/>
      </sharedItems>
    </cacheField>
    <cacheField name="OutdoorUnitOEMName" numFmtId="0">
      <sharedItems/>
    </cacheField>
    <cacheField name="ModelNumber" numFmtId="0">
      <sharedItems/>
    </cacheField>
    <cacheField name="IndoorUnitOEMName" numFmtId="0">
      <sharedItems/>
    </cacheField>
    <cacheField name="CoilModelNumber" numFmtId="0">
      <sharedItems/>
    </cacheField>
    <cacheField name="FurnaceModelNumber" numFmtId="0">
      <sharedItems/>
    </cacheField>
    <cacheField name="Capacity95FHigh" numFmtId="0">
      <sharedItems containsSemiMixedTypes="0" containsString="0" containsNumber="1" containsInteger="1" minValue="25400" maxValue="64000"/>
    </cacheField>
    <cacheField name="EER95F" numFmtId="0">
      <sharedItems/>
    </cacheField>
    <cacheField name="SEER" numFmtId="0">
      <sharedItems count="18">
        <s v="19.15"/>
        <s v="17.10"/>
        <s v="18.20"/>
        <s v="17.40"/>
        <s v="17.00"/>
        <s v="17.45"/>
        <s v="17.50"/>
        <s v="17.20"/>
        <s v="20.10"/>
        <s v="19.50"/>
        <s v="19.40"/>
        <s v="18.50"/>
        <s v="19.60"/>
        <s v="18.40"/>
        <s v="18.10"/>
        <s v="18.00"/>
        <s v="18.05"/>
        <s v="17.60"/>
      </sharedItems>
    </cacheField>
    <cacheField name="ARIType" numFmtId="0">
      <sharedItems/>
    </cacheField>
    <cacheField name="TierValue" numFmtId="0">
      <sharedItems/>
    </cacheField>
    <cacheField name="CEEManufacturerType" numFmtId="0">
      <sharedItems/>
    </cacheField>
    <cacheField name="EnergySta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Betsy Ricker" refreshedDate="42452.394689699075" createdVersion="4" refreshedVersion="4" minRefreshableVersion="3" recordCount="98">
  <cacheSource type="worksheet">
    <worksheetSource ref="A31:R129" sheet="CEEAHRICommercialHPs"/>
  </cacheSource>
  <cacheFields count="18">
    <cacheField name="AHRIReferenceNumber" numFmtId="0">
      <sharedItems/>
    </cacheField>
    <cacheField name="ModelStatus" numFmtId="0">
      <sharedItems/>
    </cacheField>
    <cacheField name="OEMTradeName" numFmtId="0">
      <sharedItems count="16">
        <s v="AIRQUEST"/>
        <s v="AMERICAN STANDARD"/>
        <s v="ARCOAIRE"/>
        <s v="BRYANT HEATING &amp; COOLING SYSTEMS"/>
        <s v="BRYANT"/>
        <s v="CARRIER"/>
        <s v="CARRIER CORPORATION"/>
        <s v="COMFORTMAKER"/>
        <s v="DAIKIN"/>
        <s v="DAY &amp; NIGHT"/>
        <s v="HEIL"/>
        <s v="AIRQUEST; ARCOAIRE; COMFORTMAKER; DAY &amp; NIGHT; HEIL; ICP COMMERCIAL; KEEPRITE; TEMPSTAR"/>
        <s v="KEEPRITE"/>
        <s v="KENMORE"/>
        <s v="TEMPSTAR"/>
        <s v="TRANE"/>
      </sharedItems>
    </cacheField>
    <cacheField name="OutdoorUnitOEMName" numFmtId="0">
      <sharedItems/>
    </cacheField>
    <cacheField name="ModelNumber" numFmtId="0">
      <sharedItems/>
    </cacheField>
    <cacheField name="IndoorUnitOEMName" numFmtId="0">
      <sharedItems/>
    </cacheField>
    <cacheField name="CoilModelNumber" numFmtId="0">
      <sharedItems/>
    </cacheField>
    <cacheField name="FurnaceModelNumber" numFmtId="0">
      <sharedItems/>
    </cacheField>
    <cacheField name="Capacity95FHigh" numFmtId="0">
      <sharedItems containsSemiMixedTypes="0" containsString="0" containsNumber="1" containsInteger="1" minValue="34400" maxValue="58500"/>
    </cacheField>
    <cacheField name="EER95F" numFmtId="0">
      <sharedItems/>
    </cacheField>
    <cacheField name="SEER" numFmtId="0">
      <sharedItems count="10">
        <s v="15.00"/>
        <s v="15.50"/>
        <s v="16.00"/>
        <s v="16.40"/>
        <s v="15.80"/>
        <s v="16.10"/>
        <s v="16.50"/>
        <s v="16.60"/>
        <s v="17.60"/>
        <s v="18.05"/>
      </sharedItems>
    </cacheField>
    <cacheField name="HighHeat47F" numFmtId="0">
      <sharedItems/>
    </cacheField>
    <cacheField name="HSPF" numFmtId="0">
      <sharedItems count="8">
        <s v="8.20"/>
        <s v="8.50"/>
        <s v="8.30"/>
        <s v="9.00"/>
        <s v="9.10"/>
        <s v="9.20"/>
        <s v="8.90"/>
        <s v="8.40"/>
      </sharedItems>
    </cacheField>
    <cacheField name="LowHeat17F" numFmtId="0">
      <sharedItems/>
    </cacheField>
    <cacheField name="ARIType" numFmtId="0">
      <sharedItems/>
    </cacheField>
    <cacheField name="TierValue" numFmtId="0">
      <sharedItems/>
    </cacheField>
    <cacheField name="CEEManufacturerType" numFmtId="0">
      <sharedItems/>
    </cacheField>
    <cacheField name="EnergySta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Betsy Ricker" refreshedDate="42452.394808449077" createdVersion="4" refreshedVersion="4" minRefreshableVersion="3" recordCount="98">
  <cacheSource type="worksheet">
    <worksheetSource ref="A32:R130" sheet="CEEAHRIResidentialHP"/>
  </cacheSource>
  <cacheFields count="18">
    <cacheField name="AHRIReferenceNumber" numFmtId="0">
      <sharedItems containsBlank="1"/>
    </cacheField>
    <cacheField name="ModelStatus" numFmtId="0">
      <sharedItems containsBlank="1"/>
    </cacheField>
    <cacheField name="OEMTradeName" numFmtId="0">
      <sharedItems containsBlank="1" count="24">
        <s v="AIRQUEST"/>
        <s v="AMANA"/>
        <s v="AMERICAN STANDARD"/>
        <s v="ARCOAIRE"/>
        <s v="BRYANT HEATING &amp; COOLING SYSTEMS"/>
        <s v="BRYANT"/>
        <s v="BRYANT HEATING AND COOLING SYSTEMS"/>
        <s v="CARRIER"/>
        <s v="CARRIER CORPORATION"/>
        <s v="COMFORTMAKER"/>
        <s v="DAIKIN"/>
        <s v="DAY &amp; NIGHT"/>
        <s v="GOODMAN; JANITROL; AMANA DISTINCTIONS; EVERREST; ONE HOUR AIR CONDITIONING AND HEATING; ENERGI AIR"/>
        <s v="HEIL"/>
        <s v="AIRQUEST; ARCOAIRE; COMFORTMAKER; DAY &amp; NIGHT; HEIL; ICP COMMERCIAL; KEEPRITE; TEMPSTAR"/>
        <s v="KEEPRITE"/>
        <s v="KENMORE"/>
        <s v="RHEEM; RUUD; WEATHERKING"/>
        <s v="TEMPSTAR"/>
        <s v="TRANE"/>
        <s v="THERMAL ZONE"/>
        <s v="XENON"/>
        <s v="YORK"/>
        <m/>
      </sharedItems>
    </cacheField>
    <cacheField name="OutdoorUnitOEMName" numFmtId="0">
      <sharedItems containsBlank="1"/>
    </cacheField>
    <cacheField name="ModelNumber" numFmtId="0">
      <sharedItems containsBlank="1"/>
    </cacheField>
    <cacheField name="IndoorUnitOEMName" numFmtId="0">
      <sharedItems containsBlank="1"/>
    </cacheField>
    <cacheField name="CoilModelNumber" numFmtId="0">
      <sharedItems containsBlank="1"/>
    </cacheField>
    <cacheField name="FurnaceModelNumber" numFmtId="0">
      <sharedItems containsBlank="1"/>
    </cacheField>
    <cacheField name="Capacity95FHigh" numFmtId="0">
      <sharedItems containsString="0" containsBlank="1" containsNumber="1" containsInteger="1" minValue="24000" maxValue="58500"/>
    </cacheField>
    <cacheField name="EER95F" numFmtId="0">
      <sharedItems containsBlank="1"/>
    </cacheField>
    <cacheField name="SEER" numFmtId="0">
      <sharedItems containsBlank="1" count="6">
        <s v="15.00"/>
        <s v="15.50"/>
        <s v="16.00"/>
        <s v="16.40"/>
        <s v="15.80"/>
        <m/>
      </sharedItems>
    </cacheField>
    <cacheField name="HighHeat47F" numFmtId="0">
      <sharedItems containsBlank="1"/>
    </cacheField>
    <cacheField name="HSPF" numFmtId="0">
      <sharedItems containsBlank="1" count="6">
        <s v="8.20"/>
        <s v="8.50"/>
        <s v="8.30"/>
        <s v="8.40"/>
        <s v="9.00"/>
        <m/>
      </sharedItems>
    </cacheField>
    <cacheField name="LowHeat17F" numFmtId="0">
      <sharedItems containsBlank="1"/>
    </cacheField>
    <cacheField name="ARIType" numFmtId="0">
      <sharedItems containsBlank="1"/>
    </cacheField>
    <cacheField name="TierValue" numFmtId="0">
      <sharedItems containsBlank="1"/>
    </cacheField>
    <cacheField name="CEEManufacturerType" numFmtId="0">
      <sharedItems containsBlank="1"/>
    </cacheField>
    <cacheField name="EnergySta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4890733"/>
    <s v="Active"/>
    <x v="0"/>
    <s v="AAON, INC."/>
    <s v="RQ-002-1-*-GA**-000"/>
    <s v=""/>
    <s v=""/>
    <s v=""/>
    <s v="26200"/>
    <s v="14.75"/>
    <x v="0"/>
    <s v="SP-A"/>
    <s v="CEE Tier 2"/>
    <s v="OEM"/>
    <s v="-"/>
  </r>
  <r>
    <s v="4832459"/>
    <s v="Active"/>
    <x v="0"/>
    <s v="AAON, INC."/>
    <s v="RQ-002-1-*-HA**-000"/>
    <s v=""/>
    <s v=""/>
    <s v=""/>
    <s v="25400"/>
    <s v="13.40"/>
    <x v="1"/>
    <s v="SP-A"/>
    <s v="CEE Tier 2"/>
    <s v="OEM"/>
    <s v="-"/>
  </r>
  <r>
    <s v="4890741"/>
    <s v="Active"/>
    <x v="0"/>
    <s v="AAON, INC."/>
    <s v="RQ-002-9-*-GA**-000"/>
    <s v=""/>
    <s v=""/>
    <s v=""/>
    <s v="26200"/>
    <s v="14.75"/>
    <x v="0"/>
    <s v="SP-A"/>
    <s v="CEE Tier 2"/>
    <s v="OEM"/>
    <s v="-"/>
  </r>
  <r>
    <s v="4832467"/>
    <s v="Active"/>
    <x v="0"/>
    <s v="AAON, INC."/>
    <s v="RQ-002-9-*-HA**-000"/>
    <s v=""/>
    <s v=""/>
    <s v=""/>
    <s v="25400"/>
    <s v="13.40"/>
    <x v="1"/>
    <s v="SP-A"/>
    <s v="CEE Tier 2"/>
    <s v="OEM"/>
    <s v="-"/>
  </r>
  <r>
    <s v="4890743"/>
    <s v="Active"/>
    <x v="0"/>
    <s v="AAON, INC."/>
    <s v="RQ-003-1-*-GA**-000"/>
    <s v=""/>
    <s v=""/>
    <s v=""/>
    <s v="37400"/>
    <s v="13.85"/>
    <x v="2"/>
    <s v="SP-A"/>
    <s v="CEE Tier 2"/>
    <s v="OEM"/>
    <s v="-"/>
  </r>
  <r>
    <s v="4832469"/>
    <s v="Active"/>
    <x v="0"/>
    <s v="AAON, INC."/>
    <s v="RQ-003-1-*-HA**-000"/>
    <s v=""/>
    <s v=""/>
    <s v=""/>
    <s v="37000"/>
    <s v="13.50"/>
    <x v="1"/>
    <s v="SP-A"/>
    <s v="CEE Tier 2"/>
    <s v="OEM"/>
    <s v="-"/>
  </r>
  <r>
    <s v="4890753"/>
    <s v="Active"/>
    <x v="0"/>
    <s v="AAON, INC."/>
    <s v="RQ-003-9-*-GA**-000"/>
    <s v=""/>
    <s v=""/>
    <s v=""/>
    <s v="37400"/>
    <s v="13.85"/>
    <x v="2"/>
    <s v="SP-A"/>
    <s v="CEE Tier 2"/>
    <s v="OEM"/>
    <s v="-"/>
  </r>
  <r>
    <s v="4832479"/>
    <s v="Active"/>
    <x v="0"/>
    <s v="AAON, INC."/>
    <s v="RQ-003-9-*-HA**-000"/>
    <s v=""/>
    <s v=""/>
    <s v=""/>
    <s v="37000"/>
    <s v="13.50"/>
    <x v="1"/>
    <s v="SP-A"/>
    <s v="CEE Tier 2"/>
    <s v="OEM"/>
    <s v="-"/>
  </r>
  <r>
    <s v="4832491"/>
    <s v="Active"/>
    <x v="0"/>
    <s v="AAON, INC."/>
    <s v="RQ-004-1-*-GA**-000"/>
    <s v=""/>
    <s v=""/>
    <s v=""/>
    <s v="49000"/>
    <s v="13.30"/>
    <x v="1"/>
    <s v="SP-A"/>
    <s v="CEE Tier 2"/>
    <s v="OEM"/>
    <s v="-"/>
  </r>
  <r>
    <s v="4832503"/>
    <s v="Active"/>
    <x v="0"/>
    <s v="AAON, INC."/>
    <s v="RQ-004-1-*-GB**-000"/>
    <s v=""/>
    <s v=""/>
    <s v=""/>
    <s v="50000"/>
    <s v="13.60"/>
    <x v="3"/>
    <s v="SP-A"/>
    <s v="CEE Tier 2"/>
    <s v="OEM"/>
    <s v="-"/>
  </r>
  <r>
    <s v="7164975"/>
    <s v="Active"/>
    <x v="0"/>
    <s v="AAON, INC."/>
    <s v="RQ-004-1-*-HB**-000"/>
    <s v=""/>
    <s v=""/>
    <s v=""/>
    <s v="47000"/>
    <s v="13.00"/>
    <x v="4"/>
    <s v="SP-A"/>
    <s v="CEE Tier 2"/>
    <s v="OEM"/>
    <s v="-"/>
  </r>
  <r>
    <s v="4832501"/>
    <s v="Active"/>
    <x v="0"/>
    <s v="AAON, INC."/>
    <s v="RQ-004-9-*-GA**-000"/>
    <s v=""/>
    <s v=""/>
    <s v=""/>
    <s v="49000"/>
    <s v="13.30"/>
    <x v="1"/>
    <s v="SP-A"/>
    <s v="CEE Tier 2"/>
    <s v="OEM"/>
    <s v="-"/>
  </r>
  <r>
    <s v="4832513"/>
    <s v="Active"/>
    <x v="0"/>
    <s v="AAON, INC."/>
    <s v="RQ-004-9-*-GB**-000"/>
    <s v=""/>
    <s v=""/>
    <s v=""/>
    <s v="50000"/>
    <s v="13.60"/>
    <x v="3"/>
    <s v="SP-A"/>
    <s v="CEE Tier 2"/>
    <s v="OEM"/>
    <s v="-"/>
  </r>
  <r>
    <s v="7164985"/>
    <s v="Active"/>
    <x v="0"/>
    <s v="AAON, INC."/>
    <s v="RQ-004-9-*-HB**-000"/>
    <s v=""/>
    <s v=""/>
    <s v=""/>
    <s v="47000"/>
    <s v="13.00"/>
    <x v="4"/>
    <s v="SP-A"/>
    <s v="CEE Tier 2"/>
    <s v="OEM"/>
    <s v="-"/>
  </r>
  <r>
    <s v="4832547"/>
    <s v="Active"/>
    <x v="0"/>
    <s v="AAON, INC."/>
    <s v="RQ-005-1-*-GB**-000"/>
    <s v=""/>
    <s v=""/>
    <s v=""/>
    <s v="59000"/>
    <s v="13.70"/>
    <x v="5"/>
    <s v="SP-A"/>
    <s v="CEE Tier 2"/>
    <s v="OEM"/>
    <s v="-"/>
  </r>
  <r>
    <s v="4832557"/>
    <s v="Active"/>
    <x v="0"/>
    <s v="AAON, INC."/>
    <s v="RQ-005-9-*-GB**-000"/>
    <s v=""/>
    <s v=""/>
    <s v=""/>
    <s v="59000"/>
    <s v="13.70"/>
    <x v="5"/>
    <s v="SP-A"/>
    <s v="CEE Tier 2"/>
    <s v="OEM"/>
    <s v="-"/>
  </r>
  <r>
    <s v="3607616"/>
    <s v="Active"/>
    <x v="1"/>
    <s v="LENNOX INDUSTRIES, INC."/>
    <s v="LCH036H4E**P"/>
    <s v=""/>
    <s v=""/>
    <s v=""/>
    <s v="35200"/>
    <s v="12.70"/>
    <x v="6"/>
    <s v="SP-A"/>
    <s v="CEE Tier 2"/>
    <s v="OEM"/>
    <s v="Yes"/>
  </r>
  <r>
    <s v="3607631"/>
    <s v="Active"/>
    <x v="1"/>
    <s v="LENNOX INDUSTRIES, INC."/>
    <s v="LCH048H4E**P"/>
    <s v=""/>
    <s v=""/>
    <s v=""/>
    <s v="49000"/>
    <s v="12.80"/>
    <x v="7"/>
    <s v="SP-A"/>
    <s v="CEE Tier 2"/>
    <s v="OEM"/>
    <s v="Yes"/>
  </r>
  <r>
    <s v="3607645"/>
    <s v="Active"/>
    <x v="1"/>
    <s v="LENNOX INDUSTRIES, INC."/>
    <s v="LCH060H4E**P"/>
    <s v=""/>
    <s v=""/>
    <s v=""/>
    <s v="60000"/>
    <s v="12.70"/>
    <x v="1"/>
    <s v="SP-A"/>
    <s v="CEE Tier 2"/>
    <s v="OEM"/>
    <s v="Ye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8">
  <r>
    <s v="4890735"/>
    <s v="Active"/>
    <x v="0"/>
    <x v="0"/>
    <s v="RQ-002-2-*-GA**-000"/>
    <s v=""/>
    <s v=""/>
    <s v=""/>
    <n v="26200"/>
    <s v="14.75"/>
    <x v="0"/>
    <s v="SP-A"/>
    <s v="CEE Tier 2"/>
    <s v="OEM"/>
    <s v="-"/>
  </r>
  <r>
    <s v="4832461"/>
    <s v="Active"/>
    <x v="0"/>
    <x v="0"/>
    <s v="RQ-002-2-*-HA**-000"/>
    <s v=""/>
    <s v=""/>
    <s v=""/>
    <n v="25400"/>
    <s v="13.40"/>
    <x v="1"/>
    <s v="SP-A"/>
    <s v="CEE Tier 2"/>
    <s v="OEM"/>
    <s v="-"/>
  </r>
  <r>
    <s v="4890737"/>
    <s v="Active"/>
    <x v="0"/>
    <x v="0"/>
    <s v="RQ-002-3-*-GA**-000"/>
    <s v=""/>
    <s v=""/>
    <s v=""/>
    <n v="26200"/>
    <s v="14.75"/>
    <x v="0"/>
    <s v="SP-A"/>
    <s v="CEE Tier 2"/>
    <s v="OEM"/>
    <s v="-"/>
  </r>
  <r>
    <s v="4832463"/>
    <s v="Active"/>
    <x v="0"/>
    <x v="0"/>
    <s v="RQ-002-3-*-HA**-000"/>
    <s v=""/>
    <s v=""/>
    <s v=""/>
    <n v="25400"/>
    <s v="13.40"/>
    <x v="1"/>
    <s v="SP-A"/>
    <s v="CEE Tier 2"/>
    <s v="OEM"/>
    <s v="-"/>
  </r>
  <r>
    <s v="4890739"/>
    <s v="Active"/>
    <x v="0"/>
    <x v="0"/>
    <s v="RQ-002-8-*-GA**-000"/>
    <s v=""/>
    <s v=""/>
    <s v=""/>
    <n v="26200"/>
    <s v="14.75"/>
    <x v="0"/>
    <s v="SP-A"/>
    <s v="CEE Tier 2"/>
    <s v="OEM"/>
    <s v="-"/>
  </r>
  <r>
    <s v="4832465"/>
    <s v="Active"/>
    <x v="0"/>
    <x v="0"/>
    <s v="RQ-002-8-*-HA**-000"/>
    <s v=""/>
    <s v=""/>
    <s v=""/>
    <n v="25400"/>
    <s v="13.40"/>
    <x v="1"/>
    <s v="SP-A"/>
    <s v="CEE Tier 2"/>
    <s v="OEM"/>
    <s v="-"/>
  </r>
  <r>
    <s v="4890745"/>
    <s v="Active"/>
    <x v="0"/>
    <x v="0"/>
    <s v="RQ-003-2-*-GA**-000"/>
    <s v=""/>
    <s v=""/>
    <s v=""/>
    <n v="37400"/>
    <s v="13.85"/>
    <x v="2"/>
    <s v="SP-A"/>
    <s v="CEE Tier 2"/>
    <s v="OEM"/>
    <s v="-"/>
  </r>
  <r>
    <s v="4832471"/>
    <s v="Active"/>
    <x v="0"/>
    <x v="0"/>
    <s v="RQ-003-2-*-HA**-000"/>
    <s v=""/>
    <s v=""/>
    <s v=""/>
    <n v="37000"/>
    <s v="13.50"/>
    <x v="1"/>
    <s v="SP-A"/>
    <s v="CEE Tier 2"/>
    <s v="OEM"/>
    <s v="-"/>
  </r>
  <r>
    <s v="4890747"/>
    <s v="Active"/>
    <x v="0"/>
    <x v="0"/>
    <s v="RQ-003-3-*-GA**-000"/>
    <s v=""/>
    <s v=""/>
    <s v=""/>
    <n v="37400"/>
    <s v="13.85"/>
    <x v="2"/>
    <s v="SP-A"/>
    <s v="CEE Tier 2"/>
    <s v="OEM"/>
    <s v="-"/>
  </r>
  <r>
    <s v="4832473"/>
    <s v="Active"/>
    <x v="0"/>
    <x v="0"/>
    <s v="RQ-003-3-*-HA**-000"/>
    <s v=""/>
    <s v=""/>
    <s v=""/>
    <n v="37000"/>
    <s v="13.50"/>
    <x v="1"/>
    <s v="SP-A"/>
    <s v="CEE Tier 2"/>
    <s v="OEM"/>
    <s v="-"/>
  </r>
  <r>
    <s v="4890749"/>
    <s v="Active"/>
    <x v="0"/>
    <x v="0"/>
    <s v="RQ-003-4-*-GA**-000"/>
    <s v=""/>
    <s v=""/>
    <s v=""/>
    <n v="37400"/>
    <s v="13.85"/>
    <x v="2"/>
    <s v="SP-A"/>
    <s v="CEE Tier 2"/>
    <s v="OEM"/>
    <s v="-"/>
  </r>
  <r>
    <s v="4832475"/>
    <s v="Active"/>
    <x v="0"/>
    <x v="0"/>
    <s v="RQ-003-4-*-HA**-000"/>
    <s v=""/>
    <s v=""/>
    <s v=""/>
    <n v="37000"/>
    <s v="13.50"/>
    <x v="1"/>
    <s v="SP-A"/>
    <s v="CEE Tier 2"/>
    <s v="OEM"/>
    <s v="-"/>
  </r>
  <r>
    <s v="4890751"/>
    <s v="Active"/>
    <x v="0"/>
    <x v="0"/>
    <s v="RQ-003-8-*-GA**-000"/>
    <s v=""/>
    <s v=""/>
    <s v=""/>
    <n v="37400"/>
    <s v="13.85"/>
    <x v="2"/>
    <s v="SP-A"/>
    <s v="CEE Tier 2"/>
    <s v="OEM"/>
    <s v="-"/>
  </r>
  <r>
    <s v="4832477"/>
    <s v="Active"/>
    <x v="0"/>
    <x v="0"/>
    <s v="RQ-003-8-*-HA**-000"/>
    <s v=""/>
    <s v=""/>
    <s v=""/>
    <n v="37000"/>
    <s v="13.50"/>
    <x v="1"/>
    <s v="SP-A"/>
    <s v="CEE Tier 2"/>
    <s v="OEM"/>
    <s v="-"/>
  </r>
  <r>
    <s v="4832493"/>
    <s v="Active"/>
    <x v="0"/>
    <x v="0"/>
    <s v="RQ-004-2-*-GA**-000"/>
    <s v=""/>
    <s v=""/>
    <s v=""/>
    <n v="49000"/>
    <s v="13.30"/>
    <x v="1"/>
    <s v="SP-A"/>
    <s v="CEE Tier 2"/>
    <s v="OEM"/>
    <s v="-"/>
  </r>
  <r>
    <s v="4832505"/>
    <s v="Active"/>
    <x v="0"/>
    <x v="0"/>
    <s v="RQ-004-2-*-GB**-000"/>
    <s v=""/>
    <s v=""/>
    <s v=""/>
    <n v="50000"/>
    <s v="13.60"/>
    <x v="3"/>
    <s v="SP-A"/>
    <s v="CEE Tier 2"/>
    <s v="OEM"/>
    <s v="-"/>
  </r>
  <r>
    <s v="7164977"/>
    <s v="Active"/>
    <x v="0"/>
    <x v="0"/>
    <s v="RQ-004-2-*-HB**-000"/>
    <s v=""/>
    <s v=""/>
    <s v=""/>
    <n v="47000"/>
    <s v="13.00"/>
    <x v="4"/>
    <s v="SP-A"/>
    <s v="CEE Tier 2"/>
    <s v="OEM"/>
    <s v="-"/>
  </r>
  <r>
    <s v="4832495"/>
    <s v="Active"/>
    <x v="0"/>
    <x v="0"/>
    <s v="RQ-004-3-*-GA**-000"/>
    <s v=""/>
    <s v=""/>
    <s v=""/>
    <n v="49000"/>
    <s v="13.30"/>
    <x v="1"/>
    <s v="SP-A"/>
    <s v="CEE Tier 2"/>
    <s v="OEM"/>
    <s v="-"/>
  </r>
  <r>
    <s v="4832507"/>
    <s v="Active"/>
    <x v="0"/>
    <x v="0"/>
    <s v="RQ-004-3-*-GB**-000"/>
    <s v=""/>
    <s v=""/>
    <s v=""/>
    <n v="50000"/>
    <s v="13.60"/>
    <x v="3"/>
    <s v="SP-A"/>
    <s v="CEE Tier 2"/>
    <s v="OEM"/>
    <s v="-"/>
  </r>
  <r>
    <s v="7164979"/>
    <s v="Active"/>
    <x v="0"/>
    <x v="0"/>
    <s v="RQ-004-3-*-HB**-000"/>
    <s v=""/>
    <s v=""/>
    <s v=""/>
    <n v="47000"/>
    <s v="13.00"/>
    <x v="4"/>
    <s v="SP-A"/>
    <s v="CEE Tier 2"/>
    <s v="OEM"/>
    <s v="-"/>
  </r>
  <r>
    <s v="4832497"/>
    <s v="Active"/>
    <x v="0"/>
    <x v="0"/>
    <s v="RQ-004-4-*-GA**-000"/>
    <s v=""/>
    <s v=""/>
    <s v=""/>
    <n v="49000"/>
    <s v="13.30"/>
    <x v="1"/>
    <s v="SP-A"/>
    <s v="CEE Tier 2"/>
    <s v="OEM"/>
    <s v="-"/>
  </r>
  <r>
    <s v="4832509"/>
    <s v="Active"/>
    <x v="0"/>
    <x v="0"/>
    <s v="RQ-004-4-*-GB**-000"/>
    <s v=""/>
    <s v=""/>
    <s v=""/>
    <n v="50000"/>
    <s v="13.60"/>
    <x v="3"/>
    <s v="SP-A"/>
    <s v="CEE Tier 2"/>
    <s v="OEM"/>
    <s v="-"/>
  </r>
  <r>
    <s v="7164981"/>
    <s v="Active"/>
    <x v="0"/>
    <x v="0"/>
    <s v="RQ-004-4-*-HB**-000"/>
    <s v=""/>
    <s v=""/>
    <s v=""/>
    <n v="47000"/>
    <s v="13.00"/>
    <x v="4"/>
    <s v="SP-A"/>
    <s v="CEE Tier 2"/>
    <s v="OEM"/>
    <s v="-"/>
  </r>
  <r>
    <s v="4832499"/>
    <s v="Active"/>
    <x v="0"/>
    <x v="0"/>
    <s v="RQ-004-8-*-GA**-000"/>
    <s v=""/>
    <s v=""/>
    <s v=""/>
    <n v="49000"/>
    <s v="13.30"/>
    <x v="1"/>
    <s v="SP-A"/>
    <s v="CEE Tier 2"/>
    <s v="OEM"/>
    <s v="-"/>
  </r>
  <r>
    <s v="4832511"/>
    <s v="Active"/>
    <x v="0"/>
    <x v="0"/>
    <s v="RQ-004-8-*-GB**-000"/>
    <s v=""/>
    <s v=""/>
    <s v=""/>
    <n v="50000"/>
    <s v="13.60"/>
    <x v="3"/>
    <s v="SP-A"/>
    <s v="CEE Tier 2"/>
    <s v="OEM"/>
    <s v="-"/>
  </r>
  <r>
    <s v="7164983"/>
    <s v="Active"/>
    <x v="0"/>
    <x v="0"/>
    <s v="RQ-004-8-*-HB**-000"/>
    <s v=""/>
    <s v=""/>
    <s v=""/>
    <n v="47000"/>
    <s v="13.00"/>
    <x v="4"/>
    <s v="SP-A"/>
    <s v="CEE Tier 2"/>
    <s v="OEM"/>
    <s v="-"/>
  </r>
  <r>
    <s v="4832549"/>
    <s v="Active"/>
    <x v="0"/>
    <x v="0"/>
    <s v="RQ-005-2-*-GB**-000"/>
    <s v=""/>
    <s v=""/>
    <s v=""/>
    <n v="59000"/>
    <s v="13.70"/>
    <x v="5"/>
    <s v="SP-A"/>
    <s v="CEE Tier 2"/>
    <s v="OEM"/>
    <s v="-"/>
  </r>
  <r>
    <s v="4832551"/>
    <s v="Active"/>
    <x v="0"/>
    <x v="0"/>
    <s v="RQ-005-3-*-GB**-000"/>
    <s v=""/>
    <s v=""/>
    <s v=""/>
    <n v="59000"/>
    <s v="13.70"/>
    <x v="5"/>
    <s v="SP-A"/>
    <s v="CEE Tier 2"/>
    <s v="OEM"/>
    <s v="-"/>
  </r>
  <r>
    <s v="4832553"/>
    <s v="Active"/>
    <x v="0"/>
    <x v="0"/>
    <s v="RQ-005-4-*-GB**-000"/>
    <s v=""/>
    <s v=""/>
    <s v=""/>
    <n v="59000"/>
    <s v="13.70"/>
    <x v="5"/>
    <s v="SP-A"/>
    <s v="CEE Tier 2"/>
    <s v="OEM"/>
    <s v="-"/>
  </r>
  <r>
    <s v="4832555"/>
    <s v="Active"/>
    <x v="0"/>
    <x v="0"/>
    <s v="RQ-005-8-*-GB**-000"/>
    <s v=""/>
    <s v=""/>
    <s v=""/>
    <n v="59000"/>
    <s v="13.70"/>
    <x v="5"/>
    <s v="SP-A"/>
    <s v="CEE Tier 2"/>
    <s v="OEM"/>
    <s v="-"/>
  </r>
  <r>
    <s v="6809730"/>
    <s v="Active"/>
    <x v="1"/>
    <x v="1"/>
    <s v="THC037E3*(B,E,G)A"/>
    <s v=""/>
    <s v=""/>
    <s v=""/>
    <n v="36000"/>
    <s v="13.00"/>
    <x v="6"/>
    <s v="SP-A"/>
    <s v="CEE Tier 2"/>
    <s v="OEM"/>
    <s v="-"/>
  </r>
  <r>
    <s v="4661511"/>
    <s v="Active"/>
    <x v="1"/>
    <x v="1"/>
    <s v="THC037E3*0A"/>
    <s v=""/>
    <s v=""/>
    <s v=""/>
    <n v="36000"/>
    <s v="13.00"/>
    <x v="6"/>
    <s v="SP-A"/>
    <s v="CEE Tier 2"/>
    <s v="OEM"/>
    <s v="-"/>
  </r>
  <r>
    <s v="6809732"/>
    <s v="Active"/>
    <x v="1"/>
    <x v="1"/>
    <s v="THC037E4*(B,E,G)A"/>
    <s v=""/>
    <s v=""/>
    <s v=""/>
    <n v="36000"/>
    <s v="13.00"/>
    <x v="6"/>
    <s v="SP-A"/>
    <s v="CEE Tier 2"/>
    <s v="OEM"/>
    <s v="-"/>
  </r>
  <r>
    <s v="4661513"/>
    <s v="Active"/>
    <x v="1"/>
    <x v="1"/>
    <s v="THC037E4*0A"/>
    <s v=""/>
    <s v=""/>
    <s v=""/>
    <n v="36000"/>
    <s v="13.00"/>
    <x v="6"/>
    <s v="SP-A"/>
    <s v="CEE Tier 2"/>
    <s v="OEM"/>
    <s v="-"/>
  </r>
  <r>
    <s v="6809735"/>
    <s v="Active"/>
    <x v="1"/>
    <x v="1"/>
    <s v="THC047E3*(B,E,G)A"/>
    <s v=""/>
    <s v=""/>
    <s v=""/>
    <n v="49000"/>
    <s v="13.00"/>
    <x v="6"/>
    <s v="SP-A"/>
    <s v="CEE Tier 2"/>
    <s v="OEM"/>
    <s v="-"/>
  </r>
  <r>
    <s v="4661515"/>
    <s v="Active"/>
    <x v="1"/>
    <x v="1"/>
    <s v="THC047E3*0A"/>
    <s v=""/>
    <s v=""/>
    <s v=""/>
    <n v="49000"/>
    <s v="13.00"/>
    <x v="6"/>
    <s v="SP-A"/>
    <s v="CEE Tier 2"/>
    <s v="OEM"/>
    <s v="-"/>
  </r>
  <r>
    <s v="6809737"/>
    <s v="Active"/>
    <x v="1"/>
    <x v="1"/>
    <s v="THC047E4*(B,E,G)A"/>
    <s v=""/>
    <s v=""/>
    <s v=""/>
    <n v="49000"/>
    <s v="13.00"/>
    <x v="6"/>
    <s v="SP-A"/>
    <s v="CEE Tier 2"/>
    <s v="OEM"/>
    <s v="-"/>
  </r>
  <r>
    <s v="4661517"/>
    <s v="Active"/>
    <x v="1"/>
    <x v="1"/>
    <s v="THC047E4*0A"/>
    <s v=""/>
    <s v=""/>
    <s v=""/>
    <n v="49000"/>
    <s v="13.00"/>
    <x v="6"/>
    <s v="SP-A"/>
    <s v="CEE Tier 2"/>
    <s v="OEM"/>
    <s v="-"/>
  </r>
  <r>
    <s v="6809740"/>
    <s v="Active"/>
    <x v="1"/>
    <x v="1"/>
    <s v="THC067E3*(B,E,G,J)A"/>
    <s v=""/>
    <s v=""/>
    <s v=""/>
    <n v="58500"/>
    <s v="13.00"/>
    <x v="7"/>
    <s v="SP-A"/>
    <s v="CEE Tier 2"/>
    <s v="OEM"/>
    <s v="-"/>
  </r>
  <r>
    <s v="4661519"/>
    <s v="Active"/>
    <x v="1"/>
    <x v="1"/>
    <s v="THC067E3*0A"/>
    <s v=""/>
    <s v=""/>
    <s v=""/>
    <n v="58500"/>
    <s v="13.00"/>
    <x v="7"/>
    <s v="SP-A"/>
    <s v="CEE Tier 2"/>
    <s v="OEM"/>
    <s v="-"/>
  </r>
  <r>
    <s v="6809742"/>
    <s v="Active"/>
    <x v="1"/>
    <x v="1"/>
    <s v="THC067E4*(B,E,G,J)A"/>
    <s v=""/>
    <s v=""/>
    <s v=""/>
    <n v="58500"/>
    <s v="13.00"/>
    <x v="7"/>
    <s v="SP-A"/>
    <s v="CEE Tier 2"/>
    <s v="OEM"/>
    <s v="-"/>
  </r>
  <r>
    <s v="4661521"/>
    <s v="Active"/>
    <x v="1"/>
    <x v="1"/>
    <s v="THC067E4*0A"/>
    <s v=""/>
    <s v=""/>
    <s v=""/>
    <n v="58500"/>
    <s v="13.00"/>
    <x v="7"/>
    <s v="SP-A"/>
    <s v="CEE Tier 2"/>
    <s v="OEM"/>
    <s v="-"/>
  </r>
  <r>
    <s v="7191327"/>
    <s v="Active"/>
    <x v="1"/>
    <x v="1"/>
    <s v="TZC036E3R(B,E,G)A"/>
    <s v=""/>
    <s v=""/>
    <s v=""/>
    <n v="35800"/>
    <s v="13.00"/>
    <x v="8"/>
    <s v="SP-A"/>
    <s v="CEE Tier 2"/>
    <s v="OEM"/>
    <s v="-"/>
  </r>
  <r>
    <s v="8192059"/>
    <s v="Active"/>
    <x v="1"/>
    <x v="1"/>
    <s v="TZC036E3R0A"/>
    <s v=""/>
    <s v=""/>
    <s v=""/>
    <n v="35800"/>
    <s v="13.00"/>
    <x v="8"/>
    <s v="SP-A"/>
    <s v="CEE Tier 2"/>
    <s v="OEM"/>
    <s v="-"/>
  </r>
  <r>
    <s v="7191405"/>
    <s v="Active"/>
    <x v="1"/>
    <x v="1"/>
    <s v="TZC036E4R(B,E,G)A"/>
    <s v=""/>
    <s v=""/>
    <s v=""/>
    <n v="35800"/>
    <s v="12.90"/>
    <x v="9"/>
    <s v="SP-A"/>
    <s v="CEE Tier 2"/>
    <s v="OEM"/>
    <s v="-"/>
  </r>
  <r>
    <s v="7191383"/>
    <s v="Active"/>
    <x v="1"/>
    <x v="1"/>
    <s v="TZC036E4R0A"/>
    <s v=""/>
    <s v=""/>
    <s v=""/>
    <n v="35800"/>
    <s v="12.90"/>
    <x v="9"/>
    <s v="SP-A"/>
    <s v="CEE Tier 2"/>
    <s v="OEM"/>
    <s v="-"/>
  </r>
  <r>
    <s v="7191503"/>
    <s v="Active"/>
    <x v="1"/>
    <x v="1"/>
    <s v="TZC048F3R(B,E,G)A"/>
    <s v=""/>
    <s v=""/>
    <s v=""/>
    <n v="44500"/>
    <s v="13.60"/>
    <x v="10"/>
    <s v="SP-A"/>
    <s v="CEE Tier 2"/>
    <s v="OEM"/>
    <s v="-"/>
  </r>
  <r>
    <s v="7191484"/>
    <s v="Active"/>
    <x v="1"/>
    <x v="1"/>
    <s v="TZC048F3R0A"/>
    <s v=""/>
    <s v=""/>
    <s v=""/>
    <n v="44500"/>
    <s v="13.60"/>
    <x v="10"/>
    <s v="SP-A"/>
    <s v="CEE Tier 2"/>
    <s v="OEM"/>
    <s v="-"/>
  </r>
  <r>
    <s v="7191578"/>
    <s v="Active"/>
    <x v="1"/>
    <x v="1"/>
    <s v="TZC048F4R(B,E,G)A"/>
    <s v=""/>
    <s v=""/>
    <s v=""/>
    <n v="44500"/>
    <s v="13.30"/>
    <x v="11"/>
    <s v="SP-A"/>
    <s v="CEE Tier 2"/>
    <s v="OEM"/>
    <s v="-"/>
  </r>
  <r>
    <s v="7191562"/>
    <s v="Active"/>
    <x v="1"/>
    <x v="1"/>
    <s v="TZC048F4R0A"/>
    <s v=""/>
    <s v=""/>
    <s v=""/>
    <n v="44500"/>
    <s v="13.30"/>
    <x v="11"/>
    <s v="SP-A"/>
    <s v="CEE Tier 2"/>
    <s v="OEM"/>
    <s v="-"/>
  </r>
  <r>
    <s v="8192057"/>
    <s v="Active"/>
    <x v="1"/>
    <x v="1"/>
    <s v="TZC060E3R(B,E,G,J)A"/>
    <s v=""/>
    <s v=""/>
    <s v=""/>
    <n v="59000"/>
    <s v="12.90"/>
    <x v="12"/>
    <s v="SP-A"/>
    <s v="CEE Tier 2"/>
    <s v="OEM"/>
    <s v="-"/>
  </r>
  <r>
    <s v="8192058"/>
    <s v="Active"/>
    <x v="1"/>
    <x v="1"/>
    <s v="TZC060E3R0A"/>
    <s v=""/>
    <s v=""/>
    <s v=""/>
    <n v="59000"/>
    <s v="12.90"/>
    <x v="12"/>
    <s v="SP-A"/>
    <s v="CEE Tier 2"/>
    <s v="OEM"/>
    <s v="-"/>
  </r>
  <r>
    <s v="7191699"/>
    <s v="Active"/>
    <x v="1"/>
    <x v="1"/>
    <s v="TZC060E4R(B,E,G,J)A"/>
    <s v=""/>
    <s v=""/>
    <s v=""/>
    <n v="57000"/>
    <s v="12.50"/>
    <x v="13"/>
    <s v="SP-A"/>
    <s v="CEE Tier 2"/>
    <s v="OEM"/>
    <s v="-"/>
  </r>
  <r>
    <s v="7191625"/>
    <s v="Active"/>
    <x v="1"/>
    <x v="1"/>
    <s v="TZC060E4R0A"/>
    <s v=""/>
    <s v=""/>
    <s v=""/>
    <n v="57000"/>
    <s v="12.50"/>
    <x v="13"/>
    <s v="SP-A"/>
    <s v="CEE Tier 2"/>
    <s v="OEM"/>
    <s v="-"/>
  </r>
  <r>
    <s v="7064334"/>
    <s v="Active"/>
    <x v="2"/>
    <x v="2"/>
    <s v="50LC**04*0*1A*****"/>
    <s v=""/>
    <s v=""/>
    <s v=""/>
    <n v="35600"/>
    <s v="12.80"/>
    <x v="1"/>
    <s v="SP-A"/>
    <s v="CEE Tier 2"/>
    <s v="OEM"/>
    <s v="-"/>
  </r>
  <r>
    <s v="7064335"/>
    <s v="Active"/>
    <x v="2"/>
    <x v="2"/>
    <s v="50LC**04*0*5A*****"/>
    <s v=""/>
    <s v=""/>
    <s v=""/>
    <n v="35600"/>
    <s v="12.80"/>
    <x v="1"/>
    <s v="SP-A"/>
    <s v="CEE Tier 2"/>
    <s v="OEM"/>
    <s v="-"/>
  </r>
  <r>
    <s v="7064336"/>
    <s v="Active"/>
    <x v="2"/>
    <x v="2"/>
    <s v="50LC**04*0*6A*****"/>
    <s v=""/>
    <s v=""/>
    <s v=""/>
    <n v="35600"/>
    <s v="12.80"/>
    <x v="1"/>
    <s v="SP-A"/>
    <s v="CEE Tier 2"/>
    <s v="OEM"/>
    <s v="-"/>
  </r>
  <r>
    <s v="7064346"/>
    <s v="Active"/>
    <x v="2"/>
    <x v="2"/>
    <s v="50LC**05*0*1A*****"/>
    <s v=""/>
    <s v=""/>
    <s v=""/>
    <n v="47500"/>
    <s v="13.10"/>
    <x v="6"/>
    <s v="SP-A"/>
    <s v="CEE Tier 2"/>
    <s v="OEM"/>
    <s v="-"/>
  </r>
  <r>
    <s v="7064347"/>
    <s v="Active"/>
    <x v="2"/>
    <x v="2"/>
    <s v="50LC**05*0*5A*****"/>
    <s v=""/>
    <s v=""/>
    <s v=""/>
    <n v="47500"/>
    <s v="13.10"/>
    <x v="6"/>
    <s v="SP-A"/>
    <s v="CEE Tier 2"/>
    <s v="OEM"/>
    <s v="-"/>
  </r>
  <r>
    <s v="7064348"/>
    <s v="Active"/>
    <x v="2"/>
    <x v="2"/>
    <s v="50LC**05*0*6A*****"/>
    <s v=""/>
    <s v=""/>
    <s v=""/>
    <n v="47500"/>
    <s v="13.10"/>
    <x v="6"/>
    <s v="SP-A"/>
    <s v="CEE Tier 2"/>
    <s v="OEM"/>
    <s v="-"/>
  </r>
  <r>
    <s v="7064340"/>
    <s v="Active"/>
    <x v="2"/>
    <x v="2"/>
    <s v="50LC**06*0*1A*****"/>
    <s v=""/>
    <s v=""/>
    <s v=""/>
    <n v="58500"/>
    <s v="12.70"/>
    <x v="7"/>
    <s v="SP-A"/>
    <s v="CEE Tier 2"/>
    <s v="OEM"/>
    <s v="-"/>
  </r>
  <r>
    <s v="7064341"/>
    <s v="Active"/>
    <x v="2"/>
    <x v="2"/>
    <s v="50LC**06*0*5A*****"/>
    <s v=""/>
    <s v=""/>
    <s v=""/>
    <n v="58500"/>
    <s v="12.70"/>
    <x v="7"/>
    <s v="SP-A"/>
    <s v="CEE Tier 2"/>
    <s v="OEM"/>
    <s v="-"/>
  </r>
  <r>
    <s v="7064342"/>
    <s v="Active"/>
    <x v="2"/>
    <x v="2"/>
    <s v="50LC**06*0*6A*****"/>
    <s v=""/>
    <s v=""/>
    <s v=""/>
    <n v="58500"/>
    <s v="12.70"/>
    <x v="7"/>
    <s v="SP-A"/>
    <s v="CEE Tier 2"/>
    <s v="OEM"/>
    <s v="-"/>
  </r>
  <r>
    <s v="6488250"/>
    <s v="Active"/>
    <x v="3"/>
    <x v="3"/>
    <s v="ZV-A3C***T****"/>
    <s v=""/>
    <s v=""/>
    <s v=""/>
    <n v="38000"/>
    <s v="14.15"/>
    <x v="14"/>
    <s v="SP-A"/>
    <s v="CEE Tier 2"/>
    <s v="OEM"/>
    <s v="-"/>
  </r>
  <r>
    <s v="6488251"/>
    <s v="Active"/>
    <x v="3"/>
    <x v="3"/>
    <s v="ZV-A3C***W****"/>
    <s v=""/>
    <s v=""/>
    <s v=""/>
    <n v="38000"/>
    <s v="14.15"/>
    <x v="14"/>
    <s v="SP-A"/>
    <s v="CEE Tier 2"/>
    <s v="OEM"/>
    <s v="-"/>
  </r>
  <r>
    <s v="6488252"/>
    <s v="Active"/>
    <x v="3"/>
    <x v="3"/>
    <s v="ZV-A3C***X****"/>
    <s v=""/>
    <s v=""/>
    <s v=""/>
    <n v="38000"/>
    <s v="14.15"/>
    <x v="14"/>
    <s v="SP-A"/>
    <s v="CEE Tier 2"/>
    <s v="OEM"/>
    <s v="-"/>
  </r>
  <r>
    <s v="6488253"/>
    <s v="Active"/>
    <x v="3"/>
    <x v="3"/>
    <s v="ZV-A3E***T****"/>
    <s v=""/>
    <s v=""/>
    <s v=""/>
    <n v="38000"/>
    <s v="14.15"/>
    <x v="14"/>
    <s v="SP-A"/>
    <s v="CEE Tier 2"/>
    <s v="OEM"/>
    <s v="-"/>
  </r>
  <r>
    <s v="6488254"/>
    <s v="Active"/>
    <x v="3"/>
    <x v="3"/>
    <s v="ZV-A3E***W****"/>
    <s v=""/>
    <s v=""/>
    <s v=""/>
    <n v="38000"/>
    <s v="14.15"/>
    <x v="14"/>
    <s v="SP-A"/>
    <s v="CEE Tier 2"/>
    <s v="OEM"/>
    <s v="-"/>
  </r>
  <r>
    <s v="6488255"/>
    <s v="Active"/>
    <x v="3"/>
    <x v="3"/>
    <s v="ZV-A3E***X****"/>
    <s v=""/>
    <s v=""/>
    <s v=""/>
    <n v="38000"/>
    <s v="14.15"/>
    <x v="14"/>
    <s v="SP-A"/>
    <s v="CEE Tier 2"/>
    <s v="OEM"/>
    <s v="-"/>
  </r>
  <r>
    <s v="6488259"/>
    <s v="Active"/>
    <x v="3"/>
    <x v="3"/>
    <s v="ZV-A4C***T****"/>
    <s v=""/>
    <s v=""/>
    <s v=""/>
    <n v="52000"/>
    <s v="14.35"/>
    <x v="15"/>
    <s v="SP-A"/>
    <s v="CEE Tier 2"/>
    <s v="OEM"/>
    <s v="-"/>
  </r>
  <r>
    <s v="6488260"/>
    <s v="Active"/>
    <x v="3"/>
    <x v="3"/>
    <s v="ZV-A4C***W****"/>
    <s v=""/>
    <s v=""/>
    <s v=""/>
    <n v="52000"/>
    <s v="14.35"/>
    <x v="15"/>
    <s v="SP-A"/>
    <s v="CEE Tier 2"/>
    <s v="OEM"/>
    <s v="-"/>
  </r>
  <r>
    <s v="6488261"/>
    <s v="Active"/>
    <x v="3"/>
    <x v="3"/>
    <s v="ZV-A4C***X****"/>
    <s v=""/>
    <s v=""/>
    <s v=""/>
    <n v="52000"/>
    <s v="14.35"/>
    <x v="15"/>
    <s v="SP-A"/>
    <s v="CEE Tier 2"/>
    <s v="OEM"/>
    <s v="-"/>
  </r>
  <r>
    <s v="6488262"/>
    <s v="Active"/>
    <x v="3"/>
    <x v="3"/>
    <s v="ZV-A4E***T****"/>
    <s v=""/>
    <s v=""/>
    <s v=""/>
    <n v="52000"/>
    <s v="14.35"/>
    <x v="15"/>
    <s v="SP-A"/>
    <s v="CEE Tier 2"/>
    <s v="OEM"/>
    <s v="-"/>
  </r>
  <r>
    <s v="6488263"/>
    <s v="Active"/>
    <x v="3"/>
    <x v="3"/>
    <s v="ZV-A4E***W****"/>
    <s v=""/>
    <s v=""/>
    <s v=""/>
    <n v="52000"/>
    <s v="14.35"/>
    <x v="15"/>
    <s v="SP-A"/>
    <s v="CEE Tier 2"/>
    <s v="OEM"/>
    <s v="-"/>
  </r>
  <r>
    <s v="6488264"/>
    <s v="Active"/>
    <x v="3"/>
    <x v="3"/>
    <s v="ZV-A4E***X****"/>
    <s v=""/>
    <s v=""/>
    <s v=""/>
    <n v="52000"/>
    <s v="14.35"/>
    <x v="15"/>
    <s v="SP-A"/>
    <s v="CEE Tier 2"/>
    <s v="OEM"/>
    <s v="-"/>
  </r>
  <r>
    <s v="6488268"/>
    <s v="Active"/>
    <x v="3"/>
    <x v="3"/>
    <s v="ZV-A5C***T****"/>
    <s v=""/>
    <s v=""/>
    <s v=""/>
    <n v="64000"/>
    <s v="13.85"/>
    <x v="6"/>
    <s v="SP-A"/>
    <s v="CEE Tier 2"/>
    <s v="OEM"/>
    <s v="-"/>
  </r>
  <r>
    <s v="6488269"/>
    <s v="Active"/>
    <x v="3"/>
    <x v="3"/>
    <s v="ZV-A5C***W****"/>
    <s v=""/>
    <s v=""/>
    <s v=""/>
    <n v="64000"/>
    <s v="13.85"/>
    <x v="6"/>
    <s v="SP-A"/>
    <s v="CEE Tier 2"/>
    <s v="OEM"/>
    <s v="-"/>
  </r>
  <r>
    <s v="6488270"/>
    <s v="Active"/>
    <x v="3"/>
    <x v="3"/>
    <s v="ZV-A5C***X****"/>
    <s v=""/>
    <s v=""/>
    <s v=""/>
    <n v="64000"/>
    <s v="13.85"/>
    <x v="6"/>
    <s v="SP-A"/>
    <s v="CEE Tier 2"/>
    <s v="OEM"/>
    <s v="-"/>
  </r>
  <r>
    <s v="6488271"/>
    <s v="Active"/>
    <x v="3"/>
    <x v="3"/>
    <s v="ZV-A5E***T****"/>
    <s v=""/>
    <s v=""/>
    <s v=""/>
    <n v="64000"/>
    <s v="13.85"/>
    <x v="6"/>
    <s v="SP-A"/>
    <s v="CEE Tier 2"/>
    <s v="OEM"/>
    <s v="-"/>
  </r>
  <r>
    <s v="6488272"/>
    <s v="Active"/>
    <x v="3"/>
    <x v="3"/>
    <s v="ZV-A5E***W****"/>
    <s v=""/>
    <s v=""/>
    <s v=""/>
    <n v="64000"/>
    <s v="13.85"/>
    <x v="6"/>
    <s v="SP-A"/>
    <s v="CEE Tier 2"/>
    <s v="OEM"/>
    <s v="-"/>
  </r>
  <r>
    <s v="6488273"/>
    <s v="Active"/>
    <x v="3"/>
    <x v="3"/>
    <s v="ZV-A5E***X****"/>
    <s v=""/>
    <s v=""/>
    <s v=""/>
    <n v="64000"/>
    <s v="13.85"/>
    <x v="6"/>
    <s v="SP-A"/>
    <s v="CEE Tier 2"/>
    <s v="OEM"/>
    <s v="-"/>
  </r>
  <r>
    <s v="8656952"/>
    <s v="Active"/>
    <x v="4"/>
    <x v="4"/>
    <s v="DPS004AHMY*"/>
    <s v=""/>
    <s v=""/>
    <s v=""/>
    <n v="47000"/>
    <s v="12.45"/>
    <x v="16"/>
    <s v="SP-A"/>
    <s v="CEE Tier 2"/>
    <s v="OEM"/>
    <s v="-"/>
  </r>
  <r>
    <s v="8656950"/>
    <s v="Active"/>
    <x v="4"/>
    <x v="4"/>
    <s v="DPS004AHMY4"/>
    <s v=""/>
    <s v=""/>
    <s v=""/>
    <n v="47000"/>
    <s v="12.45"/>
    <x v="16"/>
    <s v="SP-A"/>
    <s v="CEE Tier 2"/>
    <s v="OEM"/>
    <s v="-"/>
  </r>
  <r>
    <s v="5319457"/>
    <s v="Active"/>
    <x v="4"/>
    <x v="4"/>
    <s v="DPS005AHCY***-4"/>
    <s v=""/>
    <s v=""/>
    <s v=""/>
    <n v="58000"/>
    <s v="13.00"/>
    <x v="17"/>
    <s v="SP-A"/>
    <s v="CEE Tier 2"/>
    <s v="OEM"/>
    <s v="-"/>
  </r>
  <r>
    <s v="5319449"/>
    <s v="Active"/>
    <x v="4"/>
    <x v="4"/>
    <s v="DPS005AHCY4**-4"/>
    <s v=""/>
    <s v=""/>
    <s v=""/>
    <n v="58000"/>
    <s v="13.00"/>
    <x v="17"/>
    <s v="SP-A"/>
    <s v="CEE Tier 2"/>
    <s v="OEM"/>
    <s v="-"/>
  </r>
  <r>
    <s v="6488277"/>
    <s v="Active"/>
    <x v="5"/>
    <x v="5"/>
    <s v="ZV-A3C***T****"/>
    <s v=""/>
    <s v=""/>
    <s v=""/>
    <n v="38000"/>
    <s v="14.15"/>
    <x v="14"/>
    <s v="SP-A"/>
    <s v="CEE Tier 2"/>
    <s v="OEM"/>
    <s v="-"/>
  </r>
  <r>
    <s v="6488278"/>
    <s v="Active"/>
    <x v="5"/>
    <x v="5"/>
    <s v="ZV-A3C***W****"/>
    <s v=""/>
    <s v=""/>
    <s v=""/>
    <n v="38000"/>
    <s v="14.15"/>
    <x v="14"/>
    <s v="SP-A"/>
    <s v="CEE Tier 2"/>
    <s v="OEM"/>
    <s v="-"/>
  </r>
  <r>
    <s v="6488279"/>
    <s v="Active"/>
    <x v="5"/>
    <x v="5"/>
    <s v="ZV-A3C***X****"/>
    <s v=""/>
    <s v=""/>
    <s v=""/>
    <n v="38000"/>
    <s v="14.15"/>
    <x v="14"/>
    <s v="SP-A"/>
    <s v="CEE Tier 2"/>
    <s v="OEM"/>
    <s v="-"/>
  </r>
  <r>
    <s v="6488280"/>
    <s v="Active"/>
    <x v="5"/>
    <x v="5"/>
    <s v="ZV-A3E***T****"/>
    <s v=""/>
    <s v=""/>
    <s v=""/>
    <n v="38000"/>
    <s v="14.15"/>
    <x v="14"/>
    <s v="SP-A"/>
    <s v="CEE Tier 2"/>
    <s v="OEM"/>
    <s v="-"/>
  </r>
  <r>
    <s v="6488281"/>
    <s v="Active"/>
    <x v="5"/>
    <x v="5"/>
    <s v="ZV-A3E***W****"/>
    <s v=""/>
    <s v=""/>
    <s v=""/>
    <n v="38000"/>
    <s v="14.15"/>
    <x v="14"/>
    <s v="SP-A"/>
    <s v="CEE Tier 2"/>
    <s v="OEM"/>
    <s v="-"/>
  </r>
  <r>
    <s v="6488282"/>
    <s v="Active"/>
    <x v="5"/>
    <x v="5"/>
    <s v="ZV-A3E***X****"/>
    <s v=""/>
    <s v=""/>
    <s v=""/>
    <n v="38000"/>
    <s v="14.15"/>
    <x v="14"/>
    <s v="SP-A"/>
    <s v="CEE Tier 2"/>
    <s v="OEM"/>
    <s v="-"/>
  </r>
  <r>
    <s v="6488286"/>
    <s v="Active"/>
    <x v="5"/>
    <x v="5"/>
    <s v="ZV-A4C***T****"/>
    <s v=""/>
    <s v=""/>
    <s v=""/>
    <n v="52000"/>
    <s v="14.35"/>
    <x v="15"/>
    <s v="SP-A"/>
    <s v="CEE Tier 2"/>
    <s v="OEM"/>
    <s v="-"/>
  </r>
  <r>
    <s v="6488287"/>
    <s v="Active"/>
    <x v="5"/>
    <x v="5"/>
    <s v="ZV-A4C***W****"/>
    <s v=""/>
    <s v=""/>
    <s v=""/>
    <n v="52000"/>
    <s v="14.35"/>
    <x v="15"/>
    <s v="SP-A"/>
    <s v="CEE Tier 2"/>
    <s v="OEM"/>
    <s v="-"/>
  </r>
  <r>
    <s v="6488288"/>
    <s v="Active"/>
    <x v="5"/>
    <x v="5"/>
    <s v="ZV-A4C***X****"/>
    <s v=""/>
    <s v=""/>
    <s v=""/>
    <n v="52000"/>
    <s v="14.35"/>
    <x v="15"/>
    <s v="SP-A"/>
    <s v="CEE Tier 2"/>
    <s v="OEM"/>
    <s v="-"/>
  </r>
  <r>
    <s v="6488289"/>
    <s v="Active"/>
    <x v="5"/>
    <x v="5"/>
    <s v="ZV-A4E***T****"/>
    <s v=""/>
    <s v=""/>
    <s v=""/>
    <n v="52000"/>
    <s v="14.35"/>
    <x v="15"/>
    <s v="SP-A"/>
    <s v="CEE Tier 2"/>
    <s v="OEM"/>
    <s v="-"/>
  </r>
  <r>
    <s v="6488290"/>
    <s v="Active"/>
    <x v="5"/>
    <x v="5"/>
    <s v="ZV-A4E***W****"/>
    <s v=""/>
    <s v=""/>
    <s v=""/>
    <n v="52000"/>
    <s v="14.35"/>
    <x v="15"/>
    <s v="SP-A"/>
    <s v="CEE Tier 2"/>
    <s v="OEM"/>
    <s v="-"/>
  </r>
  <r>
    <s v="6488291"/>
    <s v="Active"/>
    <x v="5"/>
    <x v="5"/>
    <s v="ZV-A4E***X****"/>
    <s v=""/>
    <s v=""/>
    <s v=""/>
    <n v="52000"/>
    <s v="14.35"/>
    <x v="15"/>
    <s v="SP-A"/>
    <s v="CEE Tier 2"/>
    <s v="OEM"/>
    <s v="-"/>
  </r>
  <r>
    <s v="6488295"/>
    <s v="Active"/>
    <x v="5"/>
    <x v="5"/>
    <s v="ZV-A5C***T****"/>
    <s v=""/>
    <s v=""/>
    <s v=""/>
    <n v="64000"/>
    <s v="13.85"/>
    <x v="6"/>
    <s v="SP-A"/>
    <s v="CEE Tier 2"/>
    <s v="OEM"/>
    <s v="-"/>
  </r>
  <r>
    <s v="6488296"/>
    <s v="Active"/>
    <x v="5"/>
    <x v="5"/>
    <s v="ZV-A5C***W****"/>
    <s v=""/>
    <s v=""/>
    <s v=""/>
    <n v="64000"/>
    <s v="13.85"/>
    <x v="6"/>
    <s v="SP-A"/>
    <s v="CEE Tier 2"/>
    <s v="OEM"/>
    <s v="-"/>
  </r>
  <r>
    <s v="6488297"/>
    <s v="Active"/>
    <x v="5"/>
    <x v="5"/>
    <s v="ZV-A5C***X****"/>
    <s v=""/>
    <s v=""/>
    <s v=""/>
    <n v="64000"/>
    <s v="13.85"/>
    <x v="6"/>
    <s v="SP-A"/>
    <s v="CEE Tier 2"/>
    <s v="OEM"/>
    <s v="-"/>
  </r>
  <r>
    <s v="6488298"/>
    <s v="Active"/>
    <x v="5"/>
    <x v="5"/>
    <s v="ZV-A5E***T****"/>
    <s v=""/>
    <s v=""/>
    <s v=""/>
    <n v="64000"/>
    <s v="13.85"/>
    <x v="6"/>
    <s v="SP-A"/>
    <s v="CEE Tier 2"/>
    <s v="OEM"/>
    <s v="-"/>
  </r>
  <r>
    <s v="6488299"/>
    <s v="Active"/>
    <x v="5"/>
    <x v="5"/>
    <s v="ZV-A5E***W****"/>
    <s v=""/>
    <s v=""/>
    <s v=""/>
    <n v="64000"/>
    <s v="13.85"/>
    <x v="6"/>
    <s v="SP-A"/>
    <s v="CEE Tier 2"/>
    <s v="OEM"/>
    <s v="-"/>
  </r>
  <r>
    <s v="6488300"/>
    <s v="Active"/>
    <x v="5"/>
    <x v="5"/>
    <s v="ZV-A5E***X****"/>
    <s v=""/>
    <s v=""/>
    <s v=""/>
    <n v="64000"/>
    <s v="13.85"/>
    <x v="6"/>
    <s v="SP-A"/>
    <s v="CEE Tier 2"/>
    <s v="OEM"/>
    <s v="-"/>
  </r>
  <r>
    <s v="6488304"/>
    <s v="Active"/>
    <x v="6"/>
    <x v="6"/>
    <s v="ZV-A3C***T****"/>
    <s v=""/>
    <s v=""/>
    <s v=""/>
    <n v="38000"/>
    <s v="14.15"/>
    <x v="14"/>
    <s v="SP-A"/>
    <s v="CEE Tier 2"/>
    <s v="OEM"/>
    <s v="-"/>
  </r>
  <r>
    <s v="6488305"/>
    <s v="Active"/>
    <x v="6"/>
    <x v="6"/>
    <s v="ZV-A3C***W****"/>
    <s v=""/>
    <s v=""/>
    <s v=""/>
    <n v="38000"/>
    <s v="14.15"/>
    <x v="14"/>
    <s v="SP-A"/>
    <s v="CEE Tier 2"/>
    <s v="OEM"/>
    <s v="-"/>
  </r>
  <r>
    <s v="6488306"/>
    <s v="Active"/>
    <x v="6"/>
    <x v="6"/>
    <s v="ZV-A3C***X****"/>
    <s v=""/>
    <s v=""/>
    <s v=""/>
    <n v="38000"/>
    <s v="14.15"/>
    <x v="14"/>
    <s v="SP-A"/>
    <s v="CEE Tier 2"/>
    <s v="OEM"/>
    <s v="-"/>
  </r>
  <r>
    <s v="6488307"/>
    <s v="Active"/>
    <x v="6"/>
    <x v="6"/>
    <s v="ZV-A3E***T****"/>
    <s v=""/>
    <s v=""/>
    <s v=""/>
    <n v="38000"/>
    <s v="14.15"/>
    <x v="14"/>
    <s v="SP-A"/>
    <s v="CEE Tier 2"/>
    <s v="OEM"/>
    <s v="-"/>
  </r>
  <r>
    <s v="6488308"/>
    <s v="Active"/>
    <x v="6"/>
    <x v="6"/>
    <s v="ZV-A3E***W****"/>
    <s v=""/>
    <s v=""/>
    <s v=""/>
    <n v="38000"/>
    <s v="14.15"/>
    <x v="14"/>
    <s v="SP-A"/>
    <s v="CEE Tier 2"/>
    <s v="OEM"/>
    <s v="-"/>
  </r>
  <r>
    <s v="6488309"/>
    <s v="Active"/>
    <x v="6"/>
    <x v="6"/>
    <s v="ZV-A3E***X****"/>
    <s v=""/>
    <s v=""/>
    <s v=""/>
    <n v="38000"/>
    <s v="14.15"/>
    <x v="14"/>
    <s v="SP-A"/>
    <s v="CEE Tier 2"/>
    <s v="OEM"/>
    <s v="-"/>
  </r>
  <r>
    <s v="6488313"/>
    <s v="Active"/>
    <x v="6"/>
    <x v="6"/>
    <s v="ZV-A4C***T****"/>
    <s v=""/>
    <s v=""/>
    <s v=""/>
    <n v="52000"/>
    <s v="14.35"/>
    <x v="15"/>
    <s v="SP-A"/>
    <s v="CEE Tier 2"/>
    <s v="OEM"/>
    <s v="-"/>
  </r>
  <r>
    <s v="6488314"/>
    <s v="Active"/>
    <x v="6"/>
    <x v="6"/>
    <s v="ZV-A4C***W****"/>
    <s v=""/>
    <s v=""/>
    <s v=""/>
    <n v="52000"/>
    <s v="14.35"/>
    <x v="15"/>
    <s v="SP-A"/>
    <s v="CEE Tier 2"/>
    <s v="OEM"/>
    <s v="-"/>
  </r>
  <r>
    <s v="6488315"/>
    <s v="Active"/>
    <x v="6"/>
    <x v="6"/>
    <s v="ZV-A4C***X****"/>
    <s v=""/>
    <s v=""/>
    <s v=""/>
    <n v="52000"/>
    <s v="14.35"/>
    <x v="15"/>
    <s v="SP-A"/>
    <s v="CEE Tier 2"/>
    <s v="OEM"/>
    <s v="-"/>
  </r>
  <r>
    <s v="6488316"/>
    <s v="Active"/>
    <x v="6"/>
    <x v="6"/>
    <s v="ZV-A4E***T****"/>
    <s v=""/>
    <s v=""/>
    <s v=""/>
    <n v="52000"/>
    <s v="14.35"/>
    <x v="15"/>
    <s v="SP-A"/>
    <s v="CEE Tier 2"/>
    <s v="OEM"/>
    <s v="-"/>
  </r>
  <r>
    <s v="6488317"/>
    <s v="Active"/>
    <x v="6"/>
    <x v="6"/>
    <s v="ZV-A4E***W****"/>
    <s v=""/>
    <s v=""/>
    <s v=""/>
    <n v="52000"/>
    <s v="14.35"/>
    <x v="15"/>
    <s v="SP-A"/>
    <s v="CEE Tier 2"/>
    <s v="OEM"/>
    <s v="-"/>
  </r>
  <r>
    <s v="6488318"/>
    <s v="Active"/>
    <x v="6"/>
    <x v="6"/>
    <s v="ZV-A4E***X****"/>
    <s v=""/>
    <s v=""/>
    <s v=""/>
    <n v="52000"/>
    <s v="14.35"/>
    <x v="15"/>
    <s v="SP-A"/>
    <s v="CEE Tier 2"/>
    <s v="OEM"/>
    <s v="-"/>
  </r>
  <r>
    <s v="6488322"/>
    <s v="Active"/>
    <x v="6"/>
    <x v="6"/>
    <s v="ZV-A5C***T****"/>
    <s v=""/>
    <s v=""/>
    <s v=""/>
    <n v="64000"/>
    <s v="13.85"/>
    <x v="6"/>
    <s v="SP-A"/>
    <s v="CEE Tier 2"/>
    <s v="OEM"/>
    <s v="-"/>
  </r>
  <r>
    <s v="6488323"/>
    <s v="Active"/>
    <x v="6"/>
    <x v="6"/>
    <s v="ZV-A5C***W****"/>
    <s v=""/>
    <s v=""/>
    <s v=""/>
    <n v="64000"/>
    <s v="13.85"/>
    <x v="6"/>
    <s v="SP-A"/>
    <s v="CEE Tier 2"/>
    <s v="OEM"/>
    <s v="-"/>
  </r>
  <r>
    <s v="6488324"/>
    <s v="Active"/>
    <x v="6"/>
    <x v="6"/>
    <s v="ZV-A5C***X****"/>
    <s v=""/>
    <s v=""/>
    <s v=""/>
    <n v="64000"/>
    <s v="13.85"/>
    <x v="6"/>
    <s v="SP-A"/>
    <s v="CEE Tier 2"/>
    <s v="OEM"/>
    <s v="-"/>
  </r>
  <r>
    <s v="6488325"/>
    <s v="Active"/>
    <x v="6"/>
    <x v="6"/>
    <s v="ZV-A5E***T****"/>
    <s v=""/>
    <s v=""/>
    <s v=""/>
    <n v="64000"/>
    <s v="13.85"/>
    <x v="6"/>
    <s v="SP-A"/>
    <s v="CEE Tier 2"/>
    <s v="OEM"/>
    <s v="-"/>
  </r>
  <r>
    <s v="6488326"/>
    <s v="Active"/>
    <x v="6"/>
    <x v="6"/>
    <s v="ZV-A5E***W****"/>
    <s v=""/>
    <s v=""/>
    <s v=""/>
    <n v="64000"/>
    <s v="13.85"/>
    <x v="6"/>
    <s v="SP-A"/>
    <s v="CEE Tier 2"/>
    <s v="OEM"/>
    <s v="-"/>
  </r>
  <r>
    <s v="6488327"/>
    <s v="Active"/>
    <x v="6"/>
    <x v="6"/>
    <s v="ZV-A5E***X****"/>
    <s v=""/>
    <s v=""/>
    <s v=""/>
    <n v="64000"/>
    <s v="13.85"/>
    <x v="6"/>
    <s v="SP-A"/>
    <s v="CEE Tier 2"/>
    <s v="OEM"/>
    <s v="-"/>
  </r>
  <r>
    <s v="6488331"/>
    <s v="Active"/>
    <x v="7"/>
    <x v="7"/>
    <s v="JA3ZTC***2****"/>
    <s v=""/>
    <s v=""/>
    <s v=""/>
    <n v="38000"/>
    <s v="14.15"/>
    <x v="14"/>
    <s v="SP-A"/>
    <s v="CEE Tier 2"/>
    <s v="OEM"/>
    <s v="-"/>
  </r>
  <r>
    <s v="6488332"/>
    <s v="Active"/>
    <x v="7"/>
    <x v="7"/>
    <s v="JA3ZTC***4****"/>
    <s v=""/>
    <s v=""/>
    <s v=""/>
    <n v="38000"/>
    <s v="14.15"/>
    <x v="14"/>
    <s v="SP-A"/>
    <s v="CEE Tier 2"/>
    <s v="OEM"/>
    <s v="-"/>
  </r>
  <r>
    <s v="6488333"/>
    <s v="Active"/>
    <x v="7"/>
    <x v="7"/>
    <s v="JA3ZTC***5****"/>
    <s v=""/>
    <s v=""/>
    <s v=""/>
    <n v="38000"/>
    <s v="14.15"/>
    <x v="14"/>
    <s v="SP-A"/>
    <s v="CEE Tier 2"/>
    <s v="OEM"/>
    <s v="-"/>
  </r>
  <r>
    <s v="6488334"/>
    <s v="Active"/>
    <x v="7"/>
    <x v="7"/>
    <s v="JA3ZTE***2****"/>
    <s v=""/>
    <s v=""/>
    <s v=""/>
    <n v="38000"/>
    <s v="14.15"/>
    <x v="14"/>
    <s v="SP-A"/>
    <s v="CEE Tier 2"/>
    <s v="OEM"/>
    <s v="-"/>
  </r>
  <r>
    <s v="6488335"/>
    <s v="Active"/>
    <x v="7"/>
    <x v="7"/>
    <s v="JA3ZTE***4****"/>
    <s v=""/>
    <s v=""/>
    <s v=""/>
    <n v="38000"/>
    <s v="14.15"/>
    <x v="14"/>
    <s v="SP-A"/>
    <s v="CEE Tier 2"/>
    <s v="OEM"/>
    <s v="-"/>
  </r>
  <r>
    <s v="6488336"/>
    <s v="Active"/>
    <x v="7"/>
    <x v="7"/>
    <s v="JA3ZTE***5****"/>
    <s v=""/>
    <s v=""/>
    <s v=""/>
    <n v="38000"/>
    <s v="14.15"/>
    <x v="14"/>
    <s v="SP-A"/>
    <s v="CEE Tier 2"/>
    <s v="OEM"/>
    <s v="-"/>
  </r>
  <r>
    <s v="6488340"/>
    <s v="Active"/>
    <x v="7"/>
    <x v="7"/>
    <s v="JA4ZTC***2****"/>
    <s v=""/>
    <s v=""/>
    <s v=""/>
    <n v="52000"/>
    <s v="14.35"/>
    <x v="15"/>
    <s v="SP-A"/>
    <s v="CEE Tier 2"/>
    <s v="OEM"/>
    <s v="-"/>
  </r>
  <r>
    <s v="6488341"/>
    <s v="Active"/>
    <x v="7"/>
    <x v="7"/>
    <s v="JA4ZTC***4****"/>
    <s v=""/>
    <s v=""/>
    <s v=""/>
    <n v="52000"/>
    <s v="14.35"/>
    <x v="15"/>
    <s v="SP-A"/>
    <s v="CEE Tier 2"/>
    <s v="OEM"/>
    <s v="-"/>
  </r>
  <r>
    <s v="6488342"/>
    <s v="Active"/>
    <x v="7"/>
    <x v="7"/>
    <s v="JA4ZTC***5****"/>
    <s v=""/>
    <s v=""/>
    <s v=""/>
    <n v="52000"/>
    <s v="14.35"/>
    <x v="15"/>
    <s v="SP-A"/>
    <s v="CEE Tier 2"/>
    <s v="OEM"/>
    <s v="-"/>
  </r>
  <r>
    <s v="6488343"/>
    <s v="Active"/>
    <x v="7"/>
    <x v="7"/>
    <s v="JA4ZTE***2****"/>
    <s v=""/>
    <s v=""/>
    <s v=""/>
    <n v="52000"/>
    <s v="14.35"/>
    <x v="15"/>
    <s v="SP-A"/>
    <s v="CEE Tier 2"/>
    <s v="OEM"/>
    <s v="-"/>
  </r>
  <r>
    <s v="6488344"/>
    <s v="Active"/>
    <x v="7"/>
    <x v="7"/>
    <s v="JA4ZTE***4****"/>
    <s v=""/>
    <s v=""/>
    <s v=""/>
    <n v="52000"/>
    <s v="14.35"/>
    <x v="15"/>
    <s v="SP-A"/>
    <s v="CEE Tier 2"/>
    <s v="OEM"/>
    <s v="-"/>
  </r>
  <r>
    <s v="6488345"/>
    <s v="Active"/>
    <x v="7"/>
    <x v="7"/>
    <s v="JA4ZTE***5****"/>
    <s v=""/>
    <s v=""/>
    <s v=""/>
    <n v="52000"/>
    <s v="14.35"/>
    <x v="15"/>
    <s v="SP-A"/>
    <s v="CEE Tier 2"/>
    <s v="OEM"/>
    <s v="-"/>
  </r>
  <r>
    <s v="6488349"/>
    <s v="Active"/>
    <x v="7"/>
    <x v="7"/>
    <s v="JA5ZTC***2****"/>
    <s v=""/>
    <s v=""/>
    <s v=""/>
    <n v="64000"/>
    <s v="13.85"/>
    <x v="6"/>
    <s v="SP-A"/>
    <s v="CEE Tier 2"/>
    <s v="OEM"/>
    <s v="-"/>
  </r>
  <r>
    <s v="6488350"/>
    <s v="Active"/>
    <x v="7"/>
    <x v="7"/>
    <s v="JA5ZTC***4****"/>
    <s v=""/>
    <s v=""/>
    <s v=""/>
    <n v="64000"/>
    <s v="13.85"/>
    <x v="6"/>
    <s v="SP-A"/>
    <s v="CEE Tier 2"/>
    <s v="OEM"/>
    <s v="-"/>
  </r>
  <r>
    <s v="6488351"/>
    <s v="Active"/>
    <x v="7"/>
    <x v="7"/>
    <s v="JA5ZTC***5****"/>
    <s v=""/>
    <s v=""/>
    <s v=""/>
    <n v="64000"/>
    <s v="13.85"/>
    <x v="6"/>
    <s v="SP-A"/>
    <s v="CEE Tier 2"/>
    <s v="OEM"/>
    <s v="-"/>
  </r>
  <r>
    <s v="6488352"/>
    <s v="Active"/>
    <x v="7"/>
    <x v="7"/>
    <s v="JA5ZTE***2****"/>
    <s v=""/>
    <s v=""/>
    <s v=""/>
    <n v="64000"/>
    <s v="13.85"/>
    <x v="6"/>
    <s v="SP-A"/>
    <s v="CEE Tier 2"/>
    <s v="OEM"/>
    <s v="-"/>
  </r>
  <r>
    <s v="6488353"/>
    <s v="Active"/>
    <x v="7"/>
    <x v="7"/>
    <s v="JA5ZTE***4****"/>
    <s v=""/>
    <s v=""/>
    <s v=""/>
    <n v="64000"/>
    <s v="13.85"/>
    <x v="6"/>
    <s v="SP-A"/>
    <s v="CEE Tier 2"/>
    <s v="OEM"/>
    <s v="-"/>
  </r>
  <r>
    <s v="6488354"/>
    <s v="Active"/>
    <x v="7"/>
    <x v="7"/>
    <s v="JA5ZTE***5****"/>
    <s v=""/>
    <s v=""/>
    <s v=""/>
    <n v="64000"/>
    <s v="13.85"/>
    <x v="6"/>
    <s v="SP-A"/>
    <s v="CEE Tier 2"/>
    <s v="OEM"/>
    <s v="-"/>
  </r>
  <r>
    <s v="3607618"/>
    <s v="Active"/>
    <x v="8"/>
    <x v="8"/>
    <s v="LCH036H4E**G"/>
    <s v=""/>
    <s v=""/>
    <s v=""/>
    <n v="35200"/>
    <s v="12.50"/>
    <x v="4"/>
    <s v="SP-A"/>
    <s v="CEE Tier 2"/>
    <s v="OEM"/>
    <s v="Yes"/>
  </r>
  <r>
    <s v="3607619"/>
    <s v="Active"/>
    <x v="8"/>
    <x v="8"/>
    <s v="LCH036H4E**J"/>
    <s v=""/>
    <s v=""/>
    <s v=""/>
    <n v="35200"/>
    <s v="12.50"/>
    <x v="4"/>
    <s v="SP-A"/>
    <s v="CEE Tier 2"/>
    <s v="OEM"/>
    <s v="Yes"/>
  </r>
  <r>
    <s v="3607617"/>
    <s v="Active"/>
    <x v="8"/>
    <x v="8"/>
    <s v="LCH036H4E**Y"/>
    <s v=""/>
    <s v=""/>
    <s v=""/>
    <n v="35200"/>
    <s v="12.70"/>
    <x v="15"/>
    <s v="SP-A"/>
    <s v="CEE Tier 2"/>
    <s v="OEM"/>
    <s v="Yes"/>
  </r>
  <r>
    <s v="3607634"/>
    <s v="Active"/>
    <x v="8"/>
    <x v="8"/>
    <s v="LCH048H4E**G"/>
    <s v=""/>
    <s v=""/>
    <s v=""/>
    <n v="49000"/>
    <s v="12.80"/>
    <x v="4"/>
    <s v="SP-A"/>
    <s v="CEE Tier 2"/>
    <s v="OEM"/>
    <s v="Yes"/>
  </r>
  <r>
    <s v="3607659"/>
    <s v="Active"/>
    <x v="8"/>
    <x v="8"/>
    <s v="LCH048H4E**J"/>
    <s v=""/>
    <s v=""/>
    <s v=""/>
    <n v="49000"/>
    <s v="12.80"/>
    <x v="4"/>
    <s v="SP-A"/>
    <s v="CEE Tier 2"/>
    <s v="OEM"/>
    <s v="Yes"/>
  </r>
  <r>
    <s v="3607633"/>
    <s v="Active"/>
    <x v="8"/>
    <x v="8"/>
    <s v="LCH048H4E**Y"/>
    <s v=""/>
    <s v=""/>
    <s v=""/>
    <n v="49000"/>
    <s v="12.80"/>
    <x v="18"/>
    <s v="SP-A"/>
    <s v="CEE Tier 2"/>
    <s v="OEM"/>
    <s v="Yes"/>
  </r>
  <r>
    <s v="3607647"/>
    <s v="Active"/>
    <x v="8"/>
    <x v="8"/>
    <s v="LCH060H4E**G"/>
    <s v=""/>
    <s v=""/>
    <s v=""/>
    <n v="60000"/>
    <s v="12.70"/>
    <x v="4"/>
    <s v="SP-A"/>
    <s v="CEE Tier 2"/>
    <s v="OEM"/>
    <s v="Yes"/>
  </r>
  <r>
    <s v="3607648"/>
    <s v="Active"/>
    <x v="8"/>
    <x v="8"/>
    <s v="LCH060H4E**J"/>
    <s v=""/>
    <s v=""/>
    <s v=""/>
    <n v="60000"/>
    <s v="12.70"/>
    <x v="4"/>
    <s v="SP-A"/>
    <s v="CEE Tier 2"/>
    <s v="OEM"/>
    <s v="Yes"/>
  </r>
  <r>
    <s v="3607646"/>
    <s v="Active"/>
    <x v="8"/>
    <x v="8"/>
    <s v="LCH060H4E**Y"/>
    <s v=""/>
    <s v=""/>
    <s v=""/>
    <n v="60000"/>
    <s v="12.70"/>
    <x v="1"/>
    <s v="SP-A"/>
    <s v="CEE Tier 2"/>
    <s v="OEM"/>
    <s v="Yes"/>
  </r>
  <r>
    <s v="6488358"/>
    <s v="Active"/>
    <x v="9"/>
    <x v="9"/>
    <s v="ZV-A3C***T****"/>
    <s v=""/>
    <s v=""/>
    <s v=""/>
    <n v="38000"/>
    <s v="14.15"/>
    <x v="14"/>
    <s v="SP-A"/>
    <s v="CEE Tier 2"/>
    <s v="OEM"/>
    <s v="-"/>
  </r>
  <r>
    <s v="6488359"/>
    <s v="Active"/>
    <x v="9"/>
    <x v="9"/>
    <s v="ZV-A3C***W****"/>
    <s v=""/>
    <s v=""/>
    <s v=""/>
    <n v="38000"/>
    <s v="14.15"/>
    <x v="14"/>
    <s v="SP-A"/>
    <s v="CEE Tier 2"/>
    <s v="OEM"/>
    <s v="-"/>
  </r>
  <r>
    <s v="6488360"/>
    <s v="Active"/>
    <x v="9"/>
    <x v="9"/>
    <s v="ZV-A3C***X****"/>
    <s v=""/>
    <s v=""/>
    <s v=""/>
    <n v="38000"/>
    <s v="14.15"/>
    <x v="14"/>
    <s v="SP-A"/>
    <s v="CEE Tier 2"/>
    <s v="OEM"/>
    <s v="-"/>
  </r>
  <r>
    <s v="6488361"/>
    <s v="Active"/>
    <x v="9"/>
    <x v="9"/>
    <s v="ZV-A3E***T****"/>
    <s v=""/>
    <s v=""/>
    <s v=""/>
    <n v="38000"/>
    <s v="14.15"/>
    <x v="14"/>
    <s v="SP-A"/>
    <s v="CEE Tier 2"/>
    <s v="OEM"/>
    <s v="-"/>
  </r>
  <r>
    <s v="6488362"/>
    <s v="Active"/>
    <x v="9"/>
    <x v="9"/>
    <s v="ZV-A3E***W****"/>
    <s v=""/>
    <s v=""/>
    <s v=""/>
    <n v="38000"/>
    <s v="14.15"/>
    <x v="14"/>
    <s v="SP-A"/>
    <s v="CEE Tier 2"/>
    <s v="OEM"/>
    <s v="-"/>
  </r>
  <r>
    <s v="6488363"/>
    <s v="Active"/>
    <x v="9"/>
    <x v="9"/>
    <s v="ZV-A3E***X****"/>
    <s v=""/>
    <s v=""/>
    <s v=""/>
    <n v="38000"/>
    <s v="14.15"/>
    <x v="14"/>
    <s v="SP-A"/>
    <s v="CEE Tier 2"/>
    <s v="OEM"/>
    <s v="-"/>
  </r>
  <r>
    <s v="6488367"/>
    <s v="Active"/>
    <x v="9"/>
    <x v="9"/>
    <s v="ZV-A4C***T****"/>
    <s v=""/>
    <s v=""/>
    <s v=""/>
    <n v="52000"/>
    <s v="14.35"/>
    <x v="15"/>
    <s v="SP-A"/>
    <s v="CEE Tier 2"/>
    <s v="OEM"/>
    <s v="-"/>
  </r>
  <r>
    <s v="6488368"/>
    <s v="Active"/>
    <x v="9"/>
    <x v="9"/>
    <s v="ZV-A4C***W****"/>
    <s v=""/>
    <s v=""/>
    <s v=""/>
    <n v="52000"/>
    <s v="14.35"/>
    <x v="15"/>
    <s v="SP-A"/>
    <s v="CEE Tier 2"/>
    <s v="OEM"/>
    <s v="-"/>
  </r>
  <r>
    <s v="6488369"/>
    <s v="Active"/>
    <x v="9"/>
    <x v="9"/>
    <s v="ZV-A4C***X****"/>
    <s v=""/>
    <s v=""/>
    <s v=""/>
    <n v="52000"/>
    <s v="14.35"/>
    <x v="15"/>
    <s v="SP-A"/>
    <s v="CEE Tier 2"/>
    <s v="OEM"/>
    <s v="-"/>
  </r>
  <r>
    <s v="6488370"/>
    <s v="Active"/>
    <x v="9"/>
    <x v="9"/>
    <s v="ZV-A4E***T****"/>
    <s v=""/>
    <s v=""/>
    <s v=""/>
    <n v="52000"/>
    <s v="14.35"/>
    <x v="15"/>
    <s v="SP-A"/>
    <s v="CEE Tier 2"/>
    <s v="OEM"/>
    <s v="-"/>
  </r>
  <r>
    <s v="6488371"/>
    <s v="Active"/>
    <x v="9"/>
    <x v="9"/>
    <s v="ZV-A4E***W****"/>
    <s v=""/>
    <s v=""/>
    <s v=""/>
    <n v="52000"/>
    <s v="14.35"/>
    <x v="15"/>
    <s v="SP-A"/>
    <s v="CEE Tier 2"/>
    <s v="OEM"/>
    <s v="-"/>
  </r>
  <r>
    <s v="6488372"/>
    <s v="Active"/>
    <x v="9"/>
    <x v="9"/>
    <s v="ZV-A4E***X****"/>
    <s v=""/>
    <s v=""/>
    <s v=""/>
    <n v="52000"/>
    <s v="14.35"/>
    <x v="15"/>
    <s v="SP-A"/>
    <s v="CEE Tier 2"/>
    <s v="OEM"/>
    <s v="-"/>
  </r>
  <r>
    <s v="6488376"/>
    <s v="Active"/>
    <x v="9"/>
    <x v="9"/>
    <s v="ZV-A5C***T****"/>
    <s v=""/>
    <s v=""/>
    <s v=""/>
    <n v="64000"/>
    <s v="13.85"/>
    <x v="6"/>
    <s v="SP-A"/>
    <s v="CEE Tier 2"/>
    <s v="OEM"/>
    <s v="-"/>
  </r>
  <r>
    <s v="6488377"/>
    <s v="Active"/>
    <x v="9"/>
    <x v="9"/>
    <s v="ZV-A5C***W****"/>
    <s v=""/>
    <s v=""/>
    <s v=""/>
    <n v="64000"/>
    <s v="13.85"/>
    <x v="6"/>
    <s v="SP-A"/>
    <s v="CEE Tier 2"/>
    <s v="OEM"/>
    <s v="-"/>
  </r>
  <r>
    <s v="6488378"/>
    <s v="Active"/>
    <x v="9"/>
    <x v="9"/>
    <s v="ZV-A5C***X****"/>
    <s v=""/>
    <s v=""/>
    <s v=""/>
    <n v="64000"/>
    <s v="13.85"/>
    <x v="6"/>
    <s v="SP-A"/>
    <s v="CEE Tier 2"/>
    <s v="OEM"/>
    <s v="-"/>
  </r>
  <r>
    <s v="6488379"/>
    <s v="Active"/>
    <x v="9"/>
    <x v="9"/>
    <s v="ZV-A5E***T****"/>
    <s v=""/>
    <s v=""/>
    <s v=""/>
    <n v="64000"/>
    <s v="13.85"/>
    <x v="6"/>
    <s v="SP-A"/>
    <s v="CEE Tier 2"/>
    <s v="OEM"/>
    <s v="-"/>
  </r>
  <r>
    <s v="6488380"/>
    <s v="Active"/>
    <x v="9"/>
    <x v="9"/>
    <s v="ZV-A5E***W****"/>
    <s v=""/>
    <s v=""/>
    <s v=""/>
    <n v="64000"/>
    <s v="13.85"/>
    <x v="6"/>
    <s v="SP-A"/>
    <s v="CEE Tier 2"/>
    <s v="OEM"/>
    <s v="-"/>
  </r>
  <r>
    <s v="6488381"/>
    <s v="Active"/>
    <x v="9"/>
    <x v="9"/>
    <s v="ZV-A5E***X****"/>
    <s v=""/>
    <s v=""/>
    <s v=""/>
    <n v="64000"/>
    <s v="13.85"/>
    <x v="6"/>
    <s v="SP-A"/>
    <s v="CEE Tier 2"/>
    <s v="OEM"/>
    <s v="-"/>
  </r>
  <r>
    <s v="6809712"/>
    <s v="Active"/>
    <x v="10"/>
    <x v="10"/>
    <s v="THC037E3*(B,E,G)A"/>
    <s v=""/>
    <s v=""/>
    <s v=""/>
    <n v="36000"/>
    <s v="13.00"/>
    <x v="6"/>
    <s v="SP-A"/>
    <s v="CEE Tier 2"/>
    <s v="OEM"/>
    <s v="-"/>
  </r>
  <r>
    <s v="4661495"/>
    <s v="Active"/>
    <x v="10"/>
    <x v="10"/>
    <s v="THC037E3*0A"/>
    <s v=""/>
    <s v=""/>
    <s v=""/>
    <n v="36000"/>
    <s v="13.00"/>
    <x v="6"/>
    <s v="SP-A"/>
    <s v="CEE Tier 2"/>
    <s v="OEM"/>
    <s v="-"/>
  </r>
  <r>
    <s v="6809714"/>
    <s v="Active"/>
    <x v="10"/>
    <x v="10"/>
    <s v="THC037E4*(B,E,G)A"/>
    <s v=""/>
    <s v=""/>
    <s v=""/>
    <n v="36000"/>
    <s v="13.00"/>
    <x v="6"/>
    <s v="SP-A"/>
    <s v="CEE Tier 2"/>
    <s v="OEM"/>
    <s v="-"/>
  </r>
  <r>
    <s v="4661497"/>
    <s v="Active"/>
    <x v="10"/>
    <x v="10"/>
    <s v="THC037E4*0A"/>
    <s v=""/>
    <s v=""/>
    <s v=""/>
    <n v="36000"/>
    <s v="13.00"/>
    <x v="6"/>
    <s v="SP-A"/>
    <s v="CEE Tier 2"/>
    <s v="OEM"/>
    <s v="-"/>
  </r>
  <r>
    <s v="6809717"/>
    <s v="Active"/>
    <x v="10"/>
    <x v="10"/>
    <s v="THC047E3*(B,E,G)A"/>
    <s v=""/>
    <s v=""/>
    <s v=""/>
    <n v="49000"/>
    <s v="13.00"/>
    <x v="6"/>
    <s v="SP-A"/>
    <s v="CEE Tier 2"/>
    <s v="OEM"/>
    <s v="-"/>
  </r>
  <r>
    <s v="4661499"/>
    <s v="Active"/>
    <x v="10"/>
    <x v="10"/>
    <s v="THC047E3*0A"/>
    <s v=""/>
    <s v=""/>
    <s v=""/>
    <n v="49000"/>
    <s v="13.00"/>
    <x v="6"/>
    <s v="SP-A"/>
    <s v="CEE Tier 2"/>
    <s v="OEM"/>
    <s v="-"/>
  </r>
  <r>
    <s v="6809719"/>
    <s v="Active"/>
    <x v="10"/>
    <x v="10"/>
    <s v="THC047E4*(B,E,G)A"/>
    <s v=""/>
    <s v=""/>
    <s v=""/>
    <n v="49000"/>
    <s v="13.00"/>
    <x v="6"/>
    <s v="SP-A"/>
    <s v="CEE Tier 2"/>
    <s v="OEM"/>
    <s v="-"/>
  </r>
  <r>
    <s v="4661501"/>
    <s v="Active"/>
    <x v="10"/>
    <x v="10"/>
    <s v="THC047E4*0A"/>
    <s v=""/>
    <s v=""/>
    <s v=""/>
    <n v="49000"/>
    <s v="13.00"/>
    <x v="6"/>
    <s v="SP-A"/>
    <s v="CEE Tier 2"/>
    <s v="OEM"/>
    <s v="-"/>
  </r>
  <r>
    <s v="6809722"/>
    <s v="Active"/>
    <x v="10"/>
    <x v="10"/>
    <s v="THC067E3*(B,E,G,J)A"/>
    <s v=""/>
    <s v=""/>
    <s v=""/>
    <n v="58500"/>
    <s v="13.00"/>
    <x v="7"/>
    <s v="SP-A"/>
    <s v="CEE Tier 2"/>
    <s v="OEM"/>
    <s v="-"/>
  </r>
  <r>
    <s v="4661503"/>
    <s v="Active"/>
    <x v="10"/>
    <x v="10"/>
    <s v="THC067E3*0A"/>
    <s v=""/>
    <s v=""/>
    <s v=""/>
    <n v="58500"/>
    <s v="13.00"/>
    <x v="7"/>
    <s v="SP-A"/>
    <s v="CEE Tier 2"/>
    <s v="OEM"/>
    <s v="-"/>
  </r>
  <r>
    <s v="6809724"/>
    <s v="Active"/>
    <x v="10"/>
    <x v="10"/>
    <s v="THC067E4*(B,E,G,J)A"/>
    <s v=""/>
    <s v=""/>
    <s v=""/>
    <n v="58500"/>
    <s v="13.00"/>
    <x v="7"/>
    <s v="SP-A"/>
    <s v="CEE Tier 2"/>
    <s v="OEM"/>
    <s v="-"/>
  </r>
  <r>
    <s v="4661505"/>
    <s v="Active"/>
    <x v="10"/>
    <x v="10"/>
    <s v="THC067E4*0A"/>
    <s v=""/>
    <s v=""/>
    <s v=""/>
    <n v="58500"/>
    <s v="13.00"/>
    <x v="7"/>
    <s v="SP-A"/>
    <s v="CEE Tier 2"/>
    <s v="OEM"/>
    <s v="-"/>
  </r>
  <r>
    <s v="7189998"/>
    <s v="Active"/>
    <x v="10"/>
    <x v="10"/>
    <s v="TZC036E3R(B,E,G)A"/>
    <s v=""/>
    <s v=""/>
    <s v=""/>
    <n v="35800"/>
    <s v="13.00"/>
    <x v="8"/>
    <s v="SP-A"/>
    <s v="CEE Tier 2"/>
    <s v="OEM"/>
    <s v="-"/>
  </r>
  <r>
    <s v="7189997"/>
    <s v="Active"/>
    <x v="10"/>
    <x v="10"/>
    <s v="TZC036E3R0A"/>
    <s v=""/>
    <s v=""/>
    <s v=""/>
    <n v="35800"/>
    <s v="13.00"/>
    <x v="8"/>
    <s v="SP-A"/>
    <s v="CEE Tier 2"/>
    <s v="OEM"/>
    <s v="-"/>
  </r>
  <r>
    <s v="7190001"/>
    <s v="Active"/>
    <x v="10"/>
    <x v="10"/>
    <s v="TZC036E4R(B,E,G)A"/>
    <s v=""/>
    <s v=""/>
    <s v=""/>
    <n v="35800"/>
    <s v="12.90"/>
    <x v="9"/>
    <s v="SP-A"/>
    <s v="CEE Tier 2"/>
    <s v="OEM"/>
    <s v="-"/>
  </r>
  <r>
    <s v="7190000"/>
    <s v="Active"/>
    <x v="10"/>
    <x v="10"/>
    <s v="TZC036E4R0A"/>
    <s v=""/>
    <s v=""/>
    <s v=""/>
    <n v="35800"/>
    <s v="12.90"/>
    <x v="9"/>
    <s v="SP-A"/>
    <s v="CEE Tier 2"/>
    <s v="OEM"/>
    <s v="-"/>
  </r>
  <r>
    <s v="7190004"/>
    <s v="Active"/>
    <x v="10"/>
    <x v="10"/>
    <s v="TZC048F3R(B,E,G)A"/>
    <s v=""/>
    <s v=""/>
    <s v=""/>
    <n v="44500"/>
    <s v="13.60"/>
    <x v="10"/>
    <s v="SP-A"/>
    <s v="CEE Tier 2"/>
    <s v="OEM"/>
    <s v="-"/>
  </r>
  <r>
    <s v="7190003"/>
    <s v="Active"/>
    <x v="10"/>
    <x v="10"/>
    <s v="TZC048F3R0A"/>
    <s v=""/>
    <s v=""/>
    <s v=""/>
    <n v="44500"/>
    <s v="13.60"/>
    <x v="10"/>
    <s v="SP-A"/>
    <s v="CEE Tier 2"/>
    <s v="OEM"/>
    <s v="-"/>
  </r>
  <r>
    <s v="7190007"/>
    <s v="Active"/>
    <x v="10"/>
    <x v="10"/>
    <s v="TZC048F4R(B,E,G)A"/>
    <s v=""/>
    <s v=""/>
    <s v=""/>
    <n v="44500"/>
    <s v="13.30"/>
    <x v="11"/>
    <s v="SP-A"/>
    <s v="CEE Tier 2"/>
    <s v="OEM"/>
    <s v="-"/>
  </r>
  <r>
    <s v="7190006"/>
    <s v="Active"/>
    <x v="10"/>
    <x v="10"/>
    <s v="TZC048F4R0A"/>
    <s v=""/>
    <s v=""/>
    <s v=""/>
    <n v="44500"/>
    <s v="13.30"/>
    <x v="11"/>
    <s v="SP-A"/>
    <s v="CEE Tier 2"/>
    <s v="OEM"/>
    <s v="-"/>
  </r>
  <r>
    <s v="8192054"/>
    <s v="Active"/>
    <x v="10"/>
    <x v="10"/>
    <s v="TZC060E3R(B,E,G,J)A"/>
    <s v=""/>
    <s v=""/>
    <s v=""/>
    <n v="59000"/>
    <s v="12.90"/>
    <x v="12"/>
    <s v="SP-A"/>
    <s v="CEE Tier 2"/>
    <s v="OEM"/>
    <s v="-"/>
  </r>
  <r>
    <s v="8192053"/>
    <s v="Active"/>
    <x v="10"/>
    <x v="10"/>
    <s v="TZC060E3R0A"/>
    <s v=""/>
    <s v=""/>
    <s v=""/>
    <n v="59000"/>
    <s v="12.90"/>
    <x v="12"/>
    <s v="SP-A"/>
    <s v="CEE Tier 2"/>
    <s v="OEM"/>
    <s v="-"/>
  </r>
  <r>
    <s v="7190010"/>
    <s v="Active"/>
    <x v="10"/>
    <x v="10"/>
    <s v="TZC060E4R(B,E,G,J)A"/>
    <s v=""/>
    <s v=""/>
    <s v=""/>
    <n v="57000"/>
    <s v="12.50"/>
    <x v="13"/>
    <s v="SP-A"/>
    <s v="CEE Tier 2"/>
    <s v="OEM"/>
    <s v="-"/>
  </r>
  <r>
    <s v="7190009"/>
    <s v="Active"/>
    <x v="10"/>
    <x v="10"/>
    <s v="TZC060E4R0A"/>
    <s v=""/>
    <s v=""/>
    <s v=""/>
    <n v="57000"/>
    <s v="12.50"/>
    <x v="13"/>
    <s v="SP-A"/>
    <s v="CEE Tier 2"/>
    <s v="OEM"/>
    <s v="-"/>
  </r>
  <r>
    <s v="6488165"/>
    <s v="Active"/>
    <x v="11"/>
    <x v="11"/>
    <s v="ZT037C00*2****"/>
    <s v=""/>
    <s v=""/>
    <s v=""/>
    <n v="38000"/>
    <s v="14.15"/>
    <x v="14"/>
    <s v="SP-A"/>
    <s v="CEE Tier 2"/>
    <s v="OEM"/>
    <s v="-"/>
  </r>
  <r>
    <s v="6488166"/>
    <s v="Active"/>
    <x v="11"/>
    <x v="11"/>
    <s v="ZT037C00*4****"/>
    <s v=""/>
    <s v=""/>
    <s v=""/>
    <n v="38000"/>
    <s v="14.15"/>
    <x v="14"/>
    <s v="SP-A"/>
    <s v="CEE Tier 2"/>
    <s v="OEM"/>
    <s v="-"/>
  </r>
  <r>
    <s v="6488167"/>
    <s v="Active"/>
    <x v="11"/>
    <x v="11"/>
    <s v="ZT037C00*5****"/>
    <s v=""/>
    <s v=""/>
    <s v=""/>
    <n v="38000"/>
    <s v="14.15"/>
    <x v="14"/>
    <s v="SP-A"/>
    <s v="CEE Tier 2"/>
    <s v="OEM"/>
    <s v="-"/>
  </r>
  <r>
    <s v="6488180"/>
    <s v="Active"/>
    <x v="11"/>
    <x v="11"/>
    <s v="ZT037E***2****"/>
    <s v=""/>
    <s v=""/>
    <s v=""/>
    <n v="38000"/>
    <s v="14.15"/>
    <x v="14"/>
    <s v="SP-A"/>
    <s v="CEE Tier 2"/>
    <s v="OEM"/>
    <s v="-"/>
  </r>
  <r>
    <s v="6488181"/>
    <s v="Active"/>
    <x v="11"/>
    <x v="11"/>
    <s v="ZT037E***4****"/>
    <s v=""/>
    <s v=""/>
    <s v=""/>
    <n v="38000"/>
    <s v="14.15"/>
    <x v="14"/>
    <s v="SP-A"/>
    <s v="CEE Tier 2"/>
    <s v="OEM"/>
    <s v="-"/>
  </r>
  <r>
    <s v="6488182"/>
    <s v="Active"/>
    <x v="11"/>
    <x v="11"/>
    <s v="ZT037E***5****"/>
    <s v=""/>
    <s v=""/>
    <s v=""/>
    <n v="38000"/>
    <s v="14.15"/>
    <x v="14"/>
    <s v="SP-A"/>
    <s v="CEE Tier 2"/>
    <s v="OEM"/>
    <s v="-"/>
  </r>
  <r>
    <s v="6488171"/>
    <s v="Active"/>
    <x v="11"/>
    <x v="11"/>
    <s v="ZT049C00*2****"/>
    <s v=""/>
    <s v=""/>
    <s v=""/>
    <n v="52000"/>
    <s v="14.35"/>
    <x v="15"/>
    <s v="SP-A"/>
    <s v="CEE Tier 2"/>
    <s v="OEM"/>
    <s v="-"/>
  </r>
  <r>
    <s v="6488172"/>
    <s v="Active"/>
    <x v="11"/>
    <x v="11"/>
    <s v="ZT049C00*4****"/>
    <s v=""/>
    <s v=""/>
    <s v=""/>
    <n v="52000"/>
    <s v="14.35"/>
    <x v="15"/>
    <s v="SP-A"/>
    <s v="CEE Tier 2"/>
    <s v="OEM"/>
    <s v="-"/>
  </r>
  <r>
    <s v="6488173"/>
    <s v="Active"/>
    <x v="11"/>
    <x v="11"/>
    <s v="ZT049C00*5****"/>
    <s v=""/>
    <s v=""/>
    <s v=""/>
    <n v="52000"/>
    <s v="14.35"/>
    <x v="15"/>
    <s v="SP-A"/>
    <s v="CEE Tier 2"/>
    <s v="OEM"/>
    <s v="-"/>
  </r>
  <r>
    <s v="6488183"/>
    <s v="Active"/>
    <x v="11"/>
    <x v="11"/>
    <s v="ZT049E***2****"/>
    <s v=""/>
    <s v=""/>
    <s v=""/>
    <n v="52000"/>
    <s v="14.35"/>
    <x v="15"/>
    <s v="SP-A"/>
    <s v="CEE Tier 2"/>
    <s v="OEM"/>
    <s v="-"/>
  </r>
  <r>
    <s v="6488184"/>
    <s v="Active"/>
    <x v="11"/>
    <x v="11"/>
    <s v="ZT049E***4****"/>
    <s v=""/>
    <s v=""/>
    <s v=""/>
    <n v="52000"/>
    <s v="14.35"/>
    <x v="15"/>
    <s v="SP-A"/>
    <s v="CEE Tier 2"/>
    <s v="OEM"/>
    <s v="-"/>
  </r>
  <r>
    <s v="6488185"/>
    <s v="Active"/>
    <x v="11"/>
    <x v="11"/>
    <s v="ZT049E***5****"/>
    <s v=""/>
    <s v=""/>
    <s v=""/>
    <n v="52000"/>
    <s v="14.35"/>
    <x v="15"/>
    <s v="SP-A"/>
    <s v="CEE Tier 2"/>
    <s v="OEM"/>
    <s v="-"/>
  </r>
  <r>
    <s v="6488177"/>
    <s v="Active"/>
    <x v="11"/>
    <x v="11"/>
    <s v="ZT061C00*2****"/>
    <s v=""/>
    <s v=""/>
    <s v=""/>
    <n v="64000"/>
    <s v="13.85"/>
    <x v="6"/>
    <s v="SP-A"/>
    <s v="CEE Tier 2"/>
    <s v="OEM"/>
    <s v="-"/>
  </r>
  <r>
    <s v="6488178"/>
    <s v="Active"/>
    <x v="11"/>
    <x v="11"/>
    <s v="ZT061C00*4****"/>
    <s v=""/>
    <s v=""/>
    <s v=""/>
    <n v="64000"/>
    <s v="13.85"/>
    <x v="6"/>
    <s v="SP-A"/>
    <s v="CEE Tier 2"/>
    <s v="OEM"/>
    <s v="-"/>
  </r>
  <r>
    <s v="6488179"/>
    <s v="Active"/>
    <x v="11"/>
    <x v="11"/>
    <s v="ZT061C00*5****"/>
    <s v=""/>
    <s v=""/>
    <s v=""/>
    <n v="64000"/>
    <s v="13.85"/>
    <x v="6"/>
    <s v="SP-A"/>
    <s v="CEE Tier 2"/>
    <s v="OEM"/>
    <s v="-"/>
  </r>
  <r>
    <s v="6488186"/>
    <s v="Active"/>
    <x v="11"/>
    <x v="11"/>
    <s v="ZT061E***2****"/>
    <s v=""/>
    <s v=""/>
    <s v=""/>
    <n v="64000"/>
    <s v="13.85"/>
    <x v="6"/>
    <s v="SP-A"/>
    <s v="CEE Tier 2"/>
    <s v="OEM"/>
    <s v="-"/>
  </r>
  <r>
    <s v="6488187"/>
    <s v="Active"/>
    <x v="11"/>
    <x v="11"/>
    <s v="ZT061E***4****"/>
    <s v=""/>
    <s v=""/>
    <s v=""/>
    <n v="64000"/>
    <s v="13.85"/>
    <x v="6"/>
    <s v="SP-A"/>
    <s v="CEE Tier 2"/>
    <s v="OEM"/>
    <s v="-"/>
  </r>
  <r>
    <s v="6488188"/>
    <s v="Active"/>
    <x v="11"/>
    <x v="11"/>
    <s v="ZT061E***5****"/>
    <s v=""/>
    <s v=""/>
    <s v=""/>
    <n v="64000"/>
    <s v="13.85"/>
    <x v="6"/>
    <s v="SP-A"/>
    <s v="CEE Tier 2"/>
    <s v="OEM"/>
    <s v="-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4">
  <r>
    <s v="4890734"/>
    <s v="Active"/>
    <x v="0"/>
    <s v="AAON, INC."/>
    <s v="RQ-002-2-*-GA**-***"/>
    <s v=""/>
    <s v=""/>
    <s v=""/>
    <n v="26200"/>
    <s v="14.75"/>
    <x v="0"/>
    <s v="SPY-A"/>
    <s v="CEE Tier 2"/>
    <s v="OEM"/>
    <s v="-"/>
  </r>
  <r>
    <s v="4832460"/>
    <s v="Active"/>
    <x v="0"/>
    <s v="AAON, INC."/>
    <s v="RQ-002-2-*-HA**-***"/>
    <s v=""/>
    <s v=""/>
    <s v=""/>
    <n v="25400"/>
    <s v="13.40"/>
    <x v="1"/>
    <s v="SPY-A"/>
    <s v="CEE Tier 2"/>
    <s v="OEM"/>
    <s v="-"/>
  </r>
  <r>
    <s v="4890736"/>
    <s v="Active"/>
    <x v="0"/>
    <s v="AAON, INC."/>
    <s v="RQ-002-3-*-GA**-***"/>
    <s v=""/>
    <s v=""/>
    <s v=""/>
    <n v="26200"/>
    <s v="14.75"/>
    <x v="0"/>
    <s v="SPY-A"/>
    <s v="CEE Tier 2"/>
    <s v="OEM"/>
    <s v="-"/>
  </r>
  <r>
    <s v="4832462"/>
    <s v="Active"/>
    <x v="0"/>
    <s v="AAON, INC."/>
    <s v="RQ-002-3-*-HA**-***"/>
    <s v=""/>
    <s v=""/>
    <s v=""/>
    <n v="25400"/>
    <s v="13.40"/>
    <x v="1"/>
    <s v="SPY-A"/>
    <s v="CEE Tier 2"/>
    <s v="OEM"/>
    <s v="-"/>
  </r>
  <r>
    <s v="4890738"/>
    <s v="Active"/>
    <x v="0"/>
    <s v="AAON, INC."/>
    <s v="RQ-002-8-*-GA**-***"/>
    <s v=""/>
    <s v=""/>
    <s v=""/>
    <n v="26200"/>
    <s v="14.75"/>
    <x v="0"/>
    <s v="SPY-A"/>
    <s v="CEE Tier 2"/>
    <s v="OEM"/>
    <s v="-"/>
  </r>
  <r>
    <s v="4832464"/>
    <s v="Active"/>
    <x v="0"/>
    <s v="AAON, INC."/>
    <s v="RQ-002-8-*-HA**-***"/>
    <s v=""/>
    <s v=""/>
    <s v=""/>
    <n v="25400"/>
    <s v="13.40"/>
    <x v="1"/>
    <s v="SPY-A"/>
    <s v="CEE Tier 2"/>
    <s v="OEM"/>
    <s v="-"/>
  </r>
  <r>
    <s v="4890744"/>
    <s v="Active"/>
    <x v="0"/>
    <s v="AAON, INC."/>
    <s v="RQ-003-2-*-GA**-***"/>
    <s v=""/>
    <s v=""/>
    <s v=""/>
    <n v="37400"/>
    <s v="13.85"/>
    <x v="2"/>
    <s v="SPY-A"/>
    <s v="CEE Tier 2"/>
    <s v="OEM"/>
    <s v="-"/>
  </r>
  <r>
    <s v="4832470"/>
    <s v="Active"/>
    <x v="0"/>
    <s v="AAON, INC."/>
    <s v="RQ-003-2-*-HA**-***"/>
    <s v=""/>
    <s v=""/>
    <s v=""/>
    <n v="37000"/>
    <s v="13.50"/>
    <x v="1"/>
    <s v="SPY-A"/>
    <s v="CEE Tier 2"/>
    <s v="OEM"/>
    <s v="-"/>
  </r>
  <r>
    <s v="4890746"/>
    <s v="Active"/>
    <x v="0"/>
    <s v="AAON, INC."/>
    <s v="RQ-003-3-*-GA**-***"/>
    <s v=""/>
    <s v=""/>
    <s v=""/>
    <n v="37400"/>
    <s v="13.85"/>
    <x v="2"/>
    <s v="SPY-A"/>
    <s v="CEE Tier 2"/>
    <s v="OEM"/>
    <s v="-"/>
  </r>
  <r>
    <s v="4832472"/>
    <s v="Active"/>
    <x v="0"/>
    <s v="AAON, INC."/>
    <s v="RQ-003-3-*-HA**-***"/>
    <s v=""/>
    <s v=""/>
    <s v=""/>
    <n v="37000"/>
    <s v="13.50"/>
    <x v="1"/>
    <s v="SPY-A"/>
    <s v="CEE Tier 2"/>
    <s v="OEM"/>
    <s v="-"/>
  </r>
  <r>
    <s v="4890748"/>
    <s v="Active"/>
    <x v="0"/>
    <s v="AAON, INC."/>
    <s v="RQ-003-4-*-GA**-***"/>
    <s v=""/>
    <s v=""/>
    <s v=""/>
    <n v="37400"/>
    <s v="13.85"/>
    <x v="2"/>
    <s v="SPY-A"/>
    <s v="CEE Tier 2"/>
    <s v="OEM"/>
    <s v="-"/>
  </r>
  <r>
    <s v="4832474"/>
    <s v="Active"/>
    <x v="0"/>
    <s v="AAON, INC."/>
    <s v="RQ-003-4-*-HA**-***"/>
    <s v=""/>
    <s v=""/>
    <s v=""/>
    <n v="37000"/>
    <s v="13.50"/>
    <x v="1"/>
    <s v="SPY-A"/>
    <s v="CEE Tier 2"/>
    <s v="OEM"/>
    <s v="-"/>
  </r>
  <r>
    <s v="4890750"/>
    <s v="Active"/>
    <x v="0"/>
    <s v="AAON, INC."/>
    <s v="RQ-003-8-*-GA**-***"/>
    <s v=""/>
    <s v=""/>
    <s v=""/>
    <n v="37400"/>
    <s v="13.85"/>
    <x v="2"/>
    <s v="SPY-A"/>
    <s v="CEE Tier 2"/>
    <s v="OEM"/>
    <s v="-"/>
  </r>
  <r>
    <s v="4832476"/>
    <s v="Active"/>
    <x v="0"/>
    <s v="AAON, INC."/>
    <s v="RQ-003-8-*-HA**-***"/>
    <s v=""/>
    <s v=""/>
    <s v=""/>
    <n v="37000"/>
    <s v="13.50"/>
    <x v="1"/>
    <s v="SPY-A"/>
    <s v="CEE Tier 2"/>
    <s v="OEM"/>
    <s v="-"/>
  </r>
  <r>
    <s v="4832492"/>
    <s v="Active"/>
    <x v="0"/>
    <s v="AAON, INC."/>
    <s v="RQ-004-2-*-GA**-***"/>
    <s v=""/>
    <s v=""/>
    <s v=""/>
    <n v="49000"/>
    <s v="13.30"/>
    <x v="1"/>
    <s v="SPY-A"/>
    <s v="CEE Tier 2"/>
    <s v="OEM"/>
    <s v="-"/>
  </r>
  <r>
    <s v="4832504"/>
    <s v="Active"/>
    <x v="0"/>
    <s v="AAON, INC."/>
    <s v="RQ-004-2-*-GB**-***"/>
    <s v=""/>
    <s v=""/>
    <s v=""/>
    <n v="50000"/>
    <s v="13.60"/>
    <x v="3"/>
    <s v="SPY-A"/>
    <s v="CEE Tier 2"/>
    <s v="OEM"/>
    <s v="-"/>
  </r>
  <r>
    <s v="7164976"/>
    <s v="Active"/>
    <x v="0"/>
    <s v="AAON, INC."/>
    <s v="RQ-004-2-*-HB**-***"/>
    <s v=""/>
    <s v=""/>
    <s v=""/>
    <n v="47000"/>
    <s v="13.00"/>
    <x v="4"/>
    <s v="SPY-A"/>
    <s v="CEE Tier 2"/>
    <s v="OEM"/>
    <s v="-"/>
  </r>
  <r>
    <s v="4832494"/>
    <s v="Active"/>
    <x v="0"/>
    <s v="AAON, INC."/>
    <s v="RQ-004-3-*-GA**-***"/>
    <s v=""/>
    <s v=""/>
    <s v=""/>
    <n v="49000"/>
    <s v="13.30"/>
    <x v="1"/>
    <s v="SPY-A"/>
    <s v="CEE Tier 2"/>
    <s v="OEM"/>
    <s v="-"/>
  </r>
  <r>
    <s v="4832506"/>
    <s v="Active"/>
    <x v="0"/>
    <s v="AAON, INC."/>
    <s v="RQ-004-3-*-GB**-***"/>
    <s v=""/>
    <s v=""/>
    <s v=""/>
    <n v="50000"/>
    <s v="13.60"/>
    <x v="3"/>
    <s v="SPY-A"/>
    <s v="CEE Tier 2"/>
    <s v="OEM"/>
    <s v="-"/>
  </r>
  <r>
    <s v="7164978"/>
    <s v="Active"/>
    <x v="0"/>
    <s v="AAON, INC."/>
    <s v="RQ-004-3-*-HB**-***"/>
    <s v=""/>
    <s v=""/>
    <s v=""/>
    <n v="47000"/>
    <s v="13.00"/>
    <x v="4"/>
    <s v="SPY-A"/>
    <s v="CEE Tier 2"/>
    <s v="OEM"/>
    <s v="-"/>
  </r>
  <r>
    <s v="4832496"/>
    <s v="Active"/>
    <x v="0"/>
    <s v="AAON, INC."/>
    <s v="RQ-004-4-*-GA**-***"/>
    <s v=""/>
    <s v=""/>
    <s v=""/>
    <n v="49000"/>
    <s v="13.30"/>
    <x v="1"/>
    <s v="SPY-A"/>
    <s v="CEE Tier 2"/>
    <s v="OEM"/>
    <s v="-"/>
  </r>
  <r>
    <s v="4832508"/>
    <s v="Active"/>
    <x v="0"/>
    <s v="AAON, INC."/>
    <s v="RQ-004-4-*-GB**-***"/>
    <s v=""/>
    <s v=""/>
    <s v=""/>
    <n v="50000"/>
    <s v="13.60"/>
    <x v="3"/>
    <s v="SPY-A"/>
    <s v="CEE Tier 2"/>
    <s v="OEM"/>
    <s v="-"/>
  </r>
  <r>
    <s v="7164980"/>
    <s v="Active"/>
    <x v="0"/>
    <s v="AAON, INC."/>
    <s v="RQ-004-4-*-HB**-***"/>
    <s v=""/>
    <s v=""/>
    <s v=""/>
    <n v="47000"/>
    <s v="13.00"/>
    <x v="4"/>
    <s v="SPY-A"/>
    <s v="CEE Tier 2"/>
    <s v="OEM"/>
    <s v="-"/>
  </r>
  <r>
    <s v="4832498"/>
    <s v="Active"/>
    <x v="0"/>
    <s v="AAON, INC."/>
    <s v="RQ-004-8-*-GA**-***"/>
    <s v=""/>
    <s v=""/>
    <s v=""/>
    <n v="49000"/>
    <s v="13.30"/>
    <x v="1"/>
    <s v="SPY-A"/>
    <s v="CEE Tier 2"/>
    <s v="OEM"/>
    <s v="-"/>
  </r>
  <r>
    <s v="4832510"/>
    <s v="Active"/>
    <x v="0"/>
    <s v="AAON, INC."/>
    <s v="RQ-004-8-*-GB**-***"/>
    <s v=""/>
    <s v=""/>
    <s v=""/>
    <n v="50000"/>
    <s v="13.60"/>
    <x v="3"/>
    <s v="SPY-A"/>
    <s v="CEE Tier 2"/>
    <s v="OEM"/>
    <s v="-"/>
  </r>
  <r>
    <s v="7164982"/>
    <s v="Active"/>
    <x v="0"/>
    <s v="AAON, INC."/>
    <s v="RQ-004-8-*-HB**-***"/>
    <s v=""/>
    <s v=""/>
    <s v=""/>
    <n v="47000"/>
    <s v="13.00"/>
    <x v="4"/>
    <s v="SPY-A"/>
    <s v="CEE Tier 2"/>
    <s v="OEM"/>
    <s v="-"/>
  </r>
  <r>
    <s v="4832548"/>
    <s v="Active"/>
    <x v="0"/>
    <s v="AAON, INC."/>
    <s v="RQ-005-2-*-GB**-***"/>
    <s v=""/>
    <s v=""/>
    <s v=""/>
    <n v="59000"/>
    <s v="13.70"/>
    <x v="5"/>
    <s v="SPY-A"/>
    <s v="CEE Tier 2"/>
    <s v="OEM"/>
    <s v="-"/>
  </r>
  <r>
    <s v="4832550"/>
    <s v="Active"/>
    <x v="0"/>
    <s v="AAON, INC."/>
    <s v="RQ-005-3-*-GB**-***"/>
    <s v=""/>
    <s v=""/>
    <s v=""/>
    <n v="59000"/>
    <s v="13.70"/>
    <x v="5"/>
    <s v="SPY-A"/>
    <s v="CEE Tier 2"/>
    <s v="OEM"/>
    <s v="-"/>
  </r>
  <r>
    <s v="4832552"/>
    <s v="Active"/>
    <x v="0"/>
    <s v="AAON, INC."/>
    <s v="RQ-005-4-*-GB**-***"/>
    <s v=""/>
    <s v=""/>
    <s v=""/>
    <n v="59000"/>
    <s v="13.70"/>
    <x v="5"/>
    <s v="SPY-A"/>
    <s v="CEE Tier 2"/>
    <s v="OEM"/>
    <s v="-"/>
  </r>
  <r>
    <s v="4832554"/>
    <s v="Active"/>
    <x v="0"/>
    <s v="AAON, INC."/>
    <s v="RQ-005-8-*-GB**-***"/>
    <s v=""/>
    <s v=""/>
    <s v=""/>
    <n v="59000"/>
    <s v="13.70"/>
    <x v="5"/>
    <s v="SPY-A"/>
    <s v="CEE Tier 2"/>
    <s v="OEM"/>
    <s v="-"/>
  </r>
  <r>
    <s v="6809731"/>
    <s v="Active"/>
    <x v="1"/>
    <s v="AMERICAN STANDARD"/>
    <s v="YHC037E3*(L,M,H,X,Y,Z)A"/>
    <s v=""/>
    <s v=""/>
    <s v=""/>
    <n v="36000"/>
    <s v="13.00"/>
    <x v="6"/>
    <s v="SPY-A"/>
    <s v="CEE Tier 2"/>
    <s v="OEM"/>
    <s v="-"/>
  </r>
  <r>
    <s v="6809733"/>
    <s v="Active"/>
    <x v="1"/>
    <s v="AMERICAN STANDARD"/>
    <s v="YHC037E4*(L,M,H,X,Y,Z)A"/>
    <s v=""/>
    <s v=""/>
    <s v=""/>
    <n v="36000"/>
    <s v="13.00"/>
    <x v="6"/>
    <s v="SPY-A"/>
    <s v="CEE Tier 2"/>
    <s v="OEM"/>
    <s v="-"/>
  </r>
  <r>
    <s v="6809734"/>
    <s v="Active"/>
    <x v="1"/>
    <s v="AMERICAN STANDARD"/>
    <s v="YHC037EW*(L,M,H,X,Y,Z)A"/>
    <s v=""/>
    <s v=""/>
    <s v=""/>
    <n v="36000"/>
    <s v="13.00"/>
    <x v="6"/>
    <s v="SPY-A"/>
    <s v="CEE Tier 2"/>
    <s v="OEM"/>
    <s v="-"/>
  </r>
  <r>
    <s v="6809736"/>
    <s v="Active"/>
    <x v="1"/>
    <s v="AMERICAN STANDARD"/>
    <s v="YHC047E3*(L,M,H,X,Y,Z)A"/>
    <s v=""/>
    <s v=""/>
    <s v=""/>
    <n v="49000"/>
    <s v="13.00"/>
    <x v="6"/>
    <s v="SPY-A"/>
    <s v="CEE Tier 2"/>
    <s v="OEM"/>
    <s v="-"/>
  </r>
  <r>
    <s v="6809738"/>
    <s v="Active"/>
    <x v="1"/>
    <s v="AMERICAN STANDARD"/>
    <s v="YHC047E4*(L,M,H,X,Y,Z)A"/>
    <s v=""/>
    <s v=""/>
    <s v=""/>
    <n v="49000"/>
    <s v="13.00"/>
    <x v="6"/>
    <s v="SPY-A"/>
    <s v="CEE Tier 2"/>
    <s v="OEM"/>
    <s v="-"/>
  </r>
  <r>
    <s v="6809739"/>
    <s v="Active"/>
    <x v="1"/>
    <s v="AMERICAN STANDARD"/>
    <s v="YHC047EW*(L,M,H,X,Y,Z)A"/>
    <s v=""/>
    <s v=""/>
    <s v=""/>
    <n v="49000"/>
    <s v="13.00"/>
    <x v="6"/>
    <s v="SPY-A"/>
    <s v="CEE Tier 2"/>
    <s v="OEM"/>
    <s v="-"/>
  </r>
  <r>
    <s v="6809741"/>
    <s v="Active"/>
    <x v="1"/>
    <s v="AMERICAN STANDARD"/>
    <s v="YHC067E3*(L,M,H,X,Y,Z)A"/>
    <s v=""/>
    <s v=""/>
    <s v=""/>
    <n v="58500"/>
    <s v="13.00"/>
    <x v="7"/>
    <s v="SPY-A"/>
    <s v="CEE Tier 2"/>
    <s v="OEM"/>
    <s v="-"/>
  </r>
  <r>
    <s v="6809743"/>
    <s v="Active"/>
    <x v="1"/>
    <s v="AMERICAN STANDARD"/>
    <s v="YHC067E4*(L,M,H,X,Y,Z)A"/>
    <s v=""/>
    <s v=""/>
    <s v=""/>
    <n v="58500"/>
    <s v="13.00"/>
    <x v="7"/>
    <s v="SPY-A"/>
    <s v="CEE Tier 2"/>
    <s v="OEM"/>
    <s v="-"/>
  </r>
  <r>
    <s v="6809744"/>
    <s v="Active"/>
    <x v="1"/>
    <s v="AMERICAN STANDARD"/>
    <s v="YHC067EW*(L,M,H,X,Y,Z)A"/>
    <s v=""/>
    <s v=""/>
    <s v=""/>
    <n v="58500"/>
    <s v="13.00"/>
    <x v="7"/>
    <s v="SPY-A"/>
    <s v="CEE Tier 2"/>
    <s v="OEM"/>
    <s v="-"/>
  </r>
  <r>
    <s v="7191356"/>
    <s v="Active"/>
    <x v="1"/>
    <s v="AMERICAN STANDARD"/>
    <s v="YZC036E3R(L,M,H,X,Y,Z)A"/>
    <s v=""/>
    <s v=""/>
    <s v=""/>
    <n v="35800"/>
    <s v="13.00"/>
    <x v="8"/>
    <s v="SPY-A"/>
    <s v="CEE Tier 2"/>
    <s v="OEM"/>
    <s v="-"/>
  </r>
  <r>
    <s v="7191431"/>
    <s v="Active"/>
    <x v="1"/>
    <s v="AMERICAN STANDARD"/>
    <s v="YZC036E4R(L,M,H,X,Y,Z)A"/>
    <s v=""/>
    <s v=""/>
    <s v=""/>
    <n v="35800"/>
    <s v="12.90"/>
    <x v="9"/>
    <s v="SPY-A"/>
    <s v="CEE Tier 2"/>
    <s v="OEM"/>
    <s v="-"/>
  </r>
  <r>
    <s v="7191524"/>
    <s v="Active"/>
    <x v="1"/>
    <s v="AMERICAN STANDARD"/>
    <s v="YZC048F3R(L,M,H,X,Y,Z)A"/>
    <s v=""/>
    <s v=""/>
    <s v=""/>
    <n v="44500"/>
    <s v="13.60"/>
    <x v="10"/>
    <s v="SPY-A"/>
    <s v="CEE Tier 2"/>
    <s v="OEM"/>
    <s v="-"/>
  </r>
  <r>
    <s v="7191603"/>
    <s v="Active"/>
    <x v="1"/>
    <s v="AMERICAN STANDARD"/>
    <s v="YZC048F4R(L,M,H,X,Y,Z)A"/>
    <s v=""/>
    <s v=""/>
    <s v=""/>
    <n v="44500"/>
    <s v="13.30"/>
    <x v="11"/>
    <s v="SPY-A"/>
    <s v="CEE Tier 2"/>
    <s v="OEM"/>
    <s v="-"/>
  </r>
  <r>
    <s v="8192056"/>
    <s v="Active"/>
    <x v="1"/>
    <s v="AMERICAN STANDARD"/>
    <s v="YZC060E3R(L,M,H,X,Y,Z)A"/>
    <s v=""/>
    <s v=""/>
    <s v=""/>
    <n v="59000"/>
    <s v="12.90"/>
    <x v="12"/>
    <s v="SPY-A"/>
    <s v="CEE Tier 2"/>
    <s v="OEM"/>
    <s v="-"/>
  </r>
  <r>
    <s v="7191721"/>
    <s v="Active"/>
    <x v="1"/>
    <s v="AMERICAN STANDARD"/>
    <s v="YZC060E4R(L,M,H,X,Y,Z)A"/>
    <s v=""/>
    <s v=""/>
    <s v=""/>
    <n v="57000"/>
    <s v="12.50"/>
    <x v="13"/>
    <s v="SPY-A"/>
    <s v="CEE Tier 2"/>
    <s v="OEM"/>
    <s v="-"/>
  </r>
  <r>
    <s v="7064316"/>
    <s v="Active"/>
    <x v="2"/>
    <s v="CARRIER CORPORATION"/>
    <s v="48LC**04*0*1A*****"/>
    <s v=""/>
    <s v=""/>
    <s v=""/>
    <n v="35600"/>
    <s v="12.80"/>
    <x v="1"/>
    <s v="SPY-A"/>
    <s v="CEE Tier 2"/>
    <s v="OEM"/>
    <s v="-"/>
  </r>
  <r>
    <s v="7064317"/>
    <s v="Active"/>
    <x v="2"/>
    <s v="CARRIER CORPORATION"/>
    <s v="48LC**04*0*5A*****"/>
    <s v=""/>
    <s v=""/>
    <s v=""/>
    <n v="35600"/>
    <s v="12.80"/>
    <x v="1"/>
    <s v="SPY-A"/>
    <s v="CEE Tier 2"/>
    <s v="OEM"/>
    <s v="-"/>
  </r>
  <r>
    <s v="7064318"/>
    <s v="Active"/>
    <x v="2"/>
    <s v="CARRIER CORPORATION"/>
    <s v="48LC**04*0*6A*****"/>
    <s v=""/>
    <s v=""/>
    <s v=""/>
    <n v="35600"/>
    <s v="12.80"/>
    <x v="1"/>
    <s v="SPY-A"/>
    <s v="CEE Tier 2"/>
    <s v="OEM"/>
    <s v="-"/>
  </r>
  <r>
    <s v="7064328"/>
    <s v="Active"/>
    <x v="2"/>
    <s v="CARRIER CORPORATION"/>
    <s v="48LC**05*0*1A*****"/>
    <s v=""/>
    <s v=""/>
    <s v=""/>
    <n v="47500"/>
    <s v="13.10"/>
    <x v="6"/>
    <s v="SPY-A"/>
    <s v="CEE Tier 2"/>
    <s v="OEM"/>
    <s v="-"/>
  </r>
  <r>
    <s v="7064329"/>
    <s v="Active"/>
    <x v="2"/>
    <s v="CARRIER CORPORATION"/>
    <s v="48LC**05*0*5A*****"/>
    <s v=""/>
    <s v=""/>
    <s v=""/>
    <n v="47500"/>
    <s v="13.10"/>
    <x v="6"/>
    <s v="SPY-A"/>
    <s v="CEE Tier 2"/>
    <s v="OEM"/>
    <s v="-"/>
  </r>
  <r>
    <s v="7064330"/>
    <s v="Active"/>
    <x v="2"/>
    <s v="CARRIER CORPORATION"/>
    <s v="48LC**05*0*6A*****"/>
    <s v=""/>
    <s v=""/>
    <s v=""/>
    <n v="47500"/>
    <s v="13.10"/>
    <x v="6"/>
    <s v="SPY-A"/>
    <s v="CEE Tier 2"/>
    <s v="OEM"/>
    <s v="-"/>
  </r>
  <r>
    <s v="7064322"/>
    <s v="Active"/>
    <x v="2"/>
    <s v="CARRIER CORPORATION"/>
    <s v="48LC**06*0*1A*****"/>
    <s v=""/>
    <s v=""/>
    <s v=""/>
    <n v="58500"/>
    <s v="12.70"/>
    <x v="7"/>
    <s v="SPY-A"/>
    <s v="CEE Tier 2"/>
    <s v="OEM"/>
    <s v="-"/>
  </r>
  <r>
    <s v="7064323"/>
    <s v="Active"/>
    <x v="2"/>
    <s v="CARRIER CORPORATION"/>
    <s v="48LC**06*0*5A*****"/>
    <s v=""/>
    <s v=""/>
    <s v=""/>
    <n v="58500"/>
    <s v="12.70"/>
    <x v="7"/>
    <s v="SPY-A"/>
    <s v="CEE Tier 2"/>
    <s v="OEM"/>
    <s v="-"/>
  </r>
  <r>
    <s v="7064324"/>
    <s v="Active"/>
    <x v="2"/>
    <s v="CARRIER CORPORATION"/>
    <s v="48LC**06*0*6A*****"/>
    <s v=""/>
    <s v=""/>
    <s v=""/>
    <n v="58500"/>
    <s v="12.70"/>
    <x v="7"/>
    <s v="SPY-A"/>
    <s v="CEE Tier 2"/>
    <s v="OEM"/>
    <s v="-"/>
  </r>
  <r>
    <s v="8950597"/>
    <s v="Active"/>
    <x v="2"/>
    <s v="CARRIER CORPORATION"/>
    <s v="48LCD004E0C1032769"/>
    <s v=""/>
    <s v=""/>
    <s v=""/>
    <n v="35600"/>
    <s v="12.80"/>
    <x v="1"/>
    <s v="SPY-A"/>
    <s v="CEE Tier 2"/>
    <s v="OEM"/>
    <s v="-"/>
  </r>
  <r>
    <s v="8950598"/>
    <s v="Active"/>
    <x v="2"/>
    <s v="CARRIER CORPORATION"/>
    <s v="48LCD004E0C1032770"/>
    <s v=""/>
    <s v=""/>
    <s v=""/>
    <n v="35600"/>
    <s v="12.80"/>
    <x v="1"/>
    <s v="SPY-A"/>
    <s v="CEE Tier 2"/>
    <s v="OEM"/>
    <s v="-"/>
  </r>
  <r>
    <s v="8950599"/>
    <s v="Active"/>
    <x v="2"/>
    <s v="CARRIER CORPORATION"/>
    <s v="48LCD004E0C1032771"/>
    <s v=""/>
    <s v=""/>
    <s v=""/>
    <n v="35600"/>
    <s v="12.80"/>
    <x v="1"/>
    <s v="SPY-A"/>
    <s v="CEE Tier 2"/>
    <s v="OEM"/>
    <s v="-"/>
  </r>
  <r>
    <s v="8950600"/>
    <s v="Active"/>
    <x v="2"/>
    <s v="CARRIER CORPORATION"/>
    <s v="48LCD004E0C1032772"/>
    <s v=""/>
    <s v=""/>
    <s v=""/>
    <n v="35600"/>
    <s v="12.80"/>
    <x v="1"/>
    <s v="SPY-A"/>
    <s v="CEE Tier 2"/>
    <s v="OEM"/>
    <s v="-"/>
  </r>
  <r>
    <s v="8950595"/>
    <s v="Active"/>
    <x v="2"/>
    <s v="CARRIER CORPORATION"/>
    <s v="48LCD004E0C1032773"/>
    <s v=""/>
    <s v=""/>
    <s v=""/>
    <n v="35600"/>
    <s v="12.80"/>
    <x v="1"/>
    <s v="SPY-A"/>
    <s v="CEE Tier 2"/>
    <s v="OEM"/>
    <s v="-"/>
  </r>
  <r>
    <s v="8950596"/>
    <s v="Active"/>
    <x v="2"/>
    <s v="CARRIER CORPORATION"/>
    <s v="48LCE006E0C1032774"/>
    <s v=""/>
    <s v=""/>
    <s v=""/>
    <n v="58500"/>
    <s v="12.70"/>
    <x v="7"/>
    <s v="SPY-A"/>
    <s v="CEE Tier 2"/>
    <s v="OEM"/>
    <s v="-"/>
  </r>
  <r>
    <s v="6488247"/>
    <s v="Active"/>
    <x v="3"/>
    <s v="COLEMAN, UNITARY PRODUCTS GROUP - COMMERCIAL"/>
    <s v="ZV-A3[A,B,N,S]***T****"/>
    <s v=""/>
    <s v=""/>
    <s v=""/>
    <n v="38000"/>
    <s v="14.15"/>
    <x v="14"/>
    <s v="SPY-A"/>
    <s v="CEE Tier 2"/>
    <s v="OEM"/>
    <s v="-"/>
  </r>
  <r>
    <s v="6488248"/>
    <s v="Active"/>
    <x v="3"/>
    <s v="COLEMAN, UNITARY PRODUCTS GROUP - COMMERCIAL"/>
    <s v="ZV-A3[A,B,N,S]***W****"/>
    <s v=""/>
    <s v=""/>
    <s v=""/>
    <n v="38000"/>
    <s v="14.15"/>
    <x v="14"/>
    <s v="SPY-A"/>
    <s v="CEE Tier 2"/>
    <s v="OEM"/>
    <s v="-"/>
  </r>
  <r>
    <s v="6488249"/>
    <s v="Active"/>
    <x v="3"/>
    <s v="COLEMAN, UNITARY PRODUCTS GROUP - COMMERCIAL"/>
    <s v="ZV-A3[A,B,N,S]***X****"/>
    <s v=""/>
    <s v=""/>
    <s v=""/>
    <n v="38000"/>
    <s v="14.15"/>
    <x v="14"/>
    <s v="SPY-A"/>
    <s v="CEE Tier 2"/>
    <s v="OEM"/>
    <s v="-"/>
  </r>
  <r>
    <s v="6488256"/>
    <s v="Active"/>
    <x v="3"/>
    <s v="COLEMAN, UNITARY PRODUCTS GROUP - COMMERCIAL"/>
    <s v="ZV-A4[A,B,N,S]***T****"/>
    <s v=""/>
    <s v=""/>
    <s v=""/>
    <n v="52000"/>
    <s v="14.35"/>
    <x v="15"/>
    <s v="SPY-A"/>
    <s v="CEE Tier 2"/>
    <s v="OEM"/>
    <s v="-"/>
  </r>
  <r>
    <s v="6488257"/>
    <s v="Active"/>
    <x v="3"/>
    <s v="COLEMAN, UNITARY PRODUCTS GROUP - COMMERCIAL"/>
    <s v="ZV-A4[A,B,N,S]***W****"/>
    <s v=""/>
    <s v=""/>
    <s v=""/>
    <n v="52000"/>
    <s v="14.35"/>
    <x v="15"/>
    <s v="SPY-A"/>
    <s v="CEE Tier 2"/>
    <s v="OEM"/>
    <s v="-"/>
  </r>
  <r>
    <s v="6488258"/>
    <s v="Active"/>
    <x v="3"/>
    <s v="COLEMAN, UNITARY PRODUCTS GROUP - COMMERCIAL"/>
    <s v="ZV-A4[A,B,N,S]***X****"/>
    <s v=""/>
    <s v=""/>
    <s v=""/>
    <n v="52000"/>
    <s v="14.35"/>
    <x v="15"/>
    <s v="SPY-A"/>
    <s v="CEE Tier 2"/>
    <s v="OEM"/>
    <s v="-"/>
  </r>
  <r>
    <s v="6488265"/>
    <s v="Active"/>
    <x v="3"/>
    <s v="COLEMAN, UNITARY PRODUCTS GROUP - COMMERCIAL"/>
    <s v="ZV-A5[A,B,N,S]***T****"/>
    <s v=""/>
    <s v=""/>
    <s v=""/>
    <n v="64000"/>
    <s v="13.85"/>
    <x v="6"/>
    <s v="SPY-A"/>
    <s v="CEE Tier 2"/>
    <s v="OEM"/>
    <s v="-"/>
  </r>
  <r>
    <s v="6488266"/>
    <s v="Active"/>
    <x v="3"/>
    <s v="COLEMAN, UNITARY PRODUCTS GROUP - COMMERCIAL"/>
    <s v="ZV-A5[A,B,N,S]***W****"/>
    <s v=""/>
    <s v=""/>
    <s v=""/>
    <n v="64000"/>
    <s v="13.85"/>
    <x v="6"/>
    <s v="SPY-A"/>
    <s v="CEE Tier 2"/>
    <s v="OEM"/>
    <s v="-"/>
  </r>
  <r>
    <s v="6488267"/>
    <s v="Active"/>
    <x v="3"/>
    <s v="COLEMAN, UNITARY PRODUCTS GROUP - COMMERCIAL"/>
    <s v="ZV-A5[A,B,N,S]***X****"/>
    <s v=""/>
    <s v=""/>
    <s v=""/>
    <n v="64000"/>
    <s v="13.85"/>
    <x v="6"/>
    <s v="SPY-A"/>
    <s v="CEE Tier 2"/>
    <s v="OEM"/>
    <s v="-"/>
  </r>
  <r>
    <s v="5319458"/>
    <s v="Active"/>
    <x v="4"/>
    <s v="DAIKIN APPLIED AMERICAS INC."/>
    <s v="DPS005AHCE***-4"/>
    <s v=""/>
    <s v=""/>
    <s v=""/>
    <n v="58000"/>
    <s v="12.70"/>
    <x v="16"/>
    <s v="SPY-A"/>
    <s v="CEE Tier 2"/>
    <s v="OEM"/>
    <s v="-"/>
  </r>
  <r>
    <s v="5319450"/>
    <s v="Active"/>
    <x v="4"/>
    <s v="DAIKIN APPLIED AMERICAS INC."/>
    <s v="DPS005AHCE4**-4"/>
    <s v=""/>
    <s v=""/>
    <s v=""/>
    <n v="58000"/>
    <s v="12.70"/>
    <x v="16"/>
    <s v="SPY-A"/>
    <s v="CEE Tier 2"/>
    <s v="OEM"/>
    <s v="-"/>
  </r>
  <r>
    <s v="5319460"/>
    <s v="Active"/>
    <x v="4"/>
    <s v="DAIKIN APPLIED AMERICAS INC."/>
    <s v="DPS005AHCG***-4"/>
    <s v=""/>
    <s v=""/>
    <s v=""/>
    <n v="58000"/>
    <s v="12.70"/>
    <x v="16"/>
    <s v="SPY-A"/>
    <s v="CEE Tier 2"/>
    <s v="OEM"/>
    <s v="-"/>
  </r>
  <r>
    <s v="5319452"/>
    <s v="Active"/>
    <x v="4"/>
    <s v="DAIKIN APPLIED AMERICAS INC."/>
    <s v="DPS005AHCG4**-4"/>
    <s v=""/>
    <s v=""/>
    <s v=""/>
    <n v="58000"/>
    <s v="12.70"/>
    <x v="16"/>
    <s v="SPY-A"/>
    <s v="CEE Tier 2"/>
    <s v="OEM"/>
    <s v="-"/>
  </r>
  <r>
    <s v="5319459"/>
    <s v="Active"/>
    <x v="4"/>
    <s v="DAIKIN APPLIED AMERICAS INC."/>
    <s v="DPS005AHCW***-4"/>
    <s v=""/>
    <s v=""/>
    <s v=""/>
    <n v="58000"/>
    <s v="12.70"/>
    <x v="16"/>
    <s v="SPY-A"/>
    <s v="CEE Tier 2"/>
    <s v="OEM"/>
    <s v="-"/>
  </r>
  <r>
    <s v="5319451"/>
    <s v="Active"/>
    <x v="4"/>
    <s v="DAIKIN APPLIED AMERICAS INC."/>
    <s v="DPS005AHCW4**-4"/>
    <s v=""/>
    <s v=""/>
    <s v=""/>
    <n v="58000"/>
    <s v="12.70"/>
    <x v="16"/>
    <s v="SPY-A"/>
    <s v="CEE Tier 2"/>
    <s v="OEM"/>
    <s v="-"/>
  </r>
  <r>
    <s v="6488274"/>
    <s v="Active"/>
    <x v="5"/>
    <s v="EVCON, UNITARY PRODUCTS GROUP - COMMERCIAL"/>
    <s v="ZV-A3[A,B,N,S]***T****"/>
    <s v=""/>
    <s v=""/>
    <s v=""/>
    <n v="38000"/>
    <s v="14.15"/>
    <x v="14"/>
    <s v="SPY-A"/>
    <s v="CEE Tier 2"/>
    <s v="OEM"/>
    <s v="-"/>
  </r>
  <r>
    <s v="6488275"/>
    <s v="Active"/>
    <x v="5"/>
    <s v="EVCON, UNITARY PRODUCTS GROUP - COMMERCIAL"/>
    <s v="ZV-A3[A,B,N,S]***W****"/>
    <s v=""/>
    <s v=""/>
    <s v=""/>
    <n v="38000"/>
    <s v="14.15"/>
    <x v="14"/>
    <s v="SPY-A"/>
    <s v="CEE Tier 2"/>
    <s v="OEM"/>
    <s v="-"/>
  </r>
  <r>
    <s v="6488276"/>
    <s v="Active"/>
    <x v="5"/>
    <s v="EVCON, UNITARY PRODUCTS GROUP - COMMERCIAL"/>
    <s v="ZV-A3[A,B,N,S]***X****"/>
    <s v=""/>
    <s v=""/>
    <s v=""/>
    <n v="38000"/>
    <s v="14.15"/>
    <x v="14"/>
    <s v="SPY-A"/>
    <s v="CEE Tier 2"/>
    <s v="OEM"/>
    <s v="-"/>
  </r>
  <r>
    <s v="6488283"/>
    <s v="Active"/>
    <x v="5"/>
    <s v="EVCON, UNITARY PRODUCTS GROUP - COMMERCIAL"/>
    <s v="ZV-A4[A,B,N,S]***T****"/>
    <s v=""/>
    <s v=""/>
    <s v=""/>
    <n v="52000"/>
    <s v="14.35"/>
    <x v="15"/>
    <s v="SPY-A"/>
    <s v="CEE Tier 2"/>
    <s v="OEM"/>
    <s v="-"/>
  </r>
  <r>
    <s v="6488284"/>
    <s v="Active"/>
    <x v="5"/>
    <s v="EVCON, UNITARY PRODUCTS GROUP - COMMERCIAL"/>
    <s v="ZV-A4[A,B,N,S]***W****"/>
    <s v=""/>
    <s v=""/>
    <s v=""/>
    <n v="52000"/>
    <s v="14.35"/>
    <x v="15"/>
    <s v="SPY-A"/>
    <s v="CEE Tier 2"/>
    <s v="OEM"/>
    <s v="-"/>
  </r>
  <r>
    <s v="6488285"/>
    <s v="Active"/>
    <x v="5"/>
    <s v="EVCON, UNITARY PRODUCTS GROUP - COMMERCIAL"/>
    <s v="ZV-A4[A,B,N,S]***X****"/>
    <s v=""/>
    <s v=""/>
    <s v=""/>
    <n v="52000"/>
    <s v="14.35"/>
    <x v="15"/>
    <s v="SPY-A"/>
    <s v="CEE Tier 2"/>
    <s v="OEM"/>
    <s v="-"/>
  </r>
  <r>
    <s v="6488292"/>
    <s v="Active"/>
    <x v="5"/>
    <s v="EVCON, UNITARY PRODUCTS GROUP - COMMERCIAL"/>
    <s v="ZV-A5[A,B,N,S]***T****"/>
    <s v=""/>
    <s v=""/>
    <s v=""/>
    <n v="64000"/>
    <s v="13.85"/>
    <x v="6"/>
    <s v="SPY-A"/>
    <s v="CEE Tier 2"/>
    <s v="OEM"/>
    <s v="-"/>
  </r>
  <r>
    <s v="6488293"/>
    <s v="Active"/>
    <x v="5"/>
    <s v="EVCON, UNITARY PRODUCTS GROUP - COMMERCIAL"/>
    <s v="ZV-A5[A,B,N,S]***W****"/>
    <s v=""/>
    <s v=""/>
    <s v=""/>
    <n v="64000"/>
    <s v="13.85"/>
    <x v="6"/>
    <s v="SPY-A"/>
    <s v="CEE Tier 2"/>
    <s v="OEM"/>
    <s v="-"/>
  </r>
  <r>
    <s v="6488294"/>
    <s v="Active"/>
    <x v="5"/>
    <s v="EVCON, UNITARY PRODUCTS GROUP - COMMERCIAL"/>
    <s v="ZV-A5[A,B,N,S]***X****"/>
    <s v=""/>
    <s v=""/>
    <s v=""/>
    <n v="64000"/>
    <s v="13.85"/>
    <x v="6"/>
    <s v="SPY-A"/>
    <s v="CEE Tier 2"/>
    <s v="OEM"/>
    <s v="-"/>
  </r>
  <r>
    <s v="6488301"/>
    <s v="Active"/>
    <x v="6"/>
    <s v="FRASER - JOHNSTON, UNITARY PRODUCTS GROUP - COMMERCIAL"/>
    <s v="ZV-A3[A,B,N,S]***T****"/>
    <s v=""/>
    <s v=""/>
    <s v=""/>
    <n v="38000"/>
    <s v="14.15"/>
    <x v="14"/>
    <s v="SPY-A"/>
    <s v="CEE Tier 2"/>
    <s v="OEM"/>
    <s v="-"/>
  </r>
  <r>
    <s v="6488302"/>
    <s v="Active"/>
    <x v="6"/>
    <s v="FRASER - JOHNSTON, UNITARY PRODUCTS GROUP - COMMERCIAL"/>
    <s v="ZV-A3[A,B,N,S]***W****"/>
    <s v=""/>
    <s v=""/>
    <s v=""/>
    <n v="38000"/>
    <s v="14.15"/>
    <x v="14"/>
    <s v="SPY-A"/>
    <s v="CEE Tier 2"/>
    <s v="OEM"/>
    <s v="-"/>
  </r>
  <r>
    <s v="6488303"/>
    <s v="Active"/>
    <x v="6"/>
    <s v="FRASER - JOHNSTON, UNITARY PRODUCTS GROUP - COMMERCIAL"/>
    <s v="ZV-A3[A,B,N,S]***X****"/>
    <s v=""/>
    <s v=""/>
    <s v=""/>
    <n v="38000"/>
    <s v="14.15"/>
    <x v="14"/>
    <s v="SPY-A"/>
    <s v="CEE Tier 2"/>
    <s v="OEM"/>
    <s v="-"/>
  </r>
  <r>
    <s v="6488310"/>
    <s v="Active"/>
    <x v="6"/>
    <s v="FRASER - JOHNSTON, UNITARY PRODUCTS GROUP - COMMERCIAL"/>
    <s v="ZV-A4[A,B,N,S]***T****"/>
    <s v=""/>
    <s v=""/>
    <s v=""/>
    <n v="52000"/>
    <s v="14.35"/>
    <x v="15"/>
    <s v="SPY-A"/>
    <s v="CEE Tier 2"/>
    <s v="OEM"/>
    <s v="-"/>
  </r>
  <r>
    <s v="6488311"/>
    <s v="Active"/>
    <x v="6"/>
    <s v="FRASER - JOHNSTON, UNITARY PRODUCTS GROUP - COMMERCIAL"/>
    <s v="ZV-A4[A,B,N,S]***W****"/>
    <s v=""/>
    <s v=""/>
    <s v=""/>
    <n v="52000"/>
    <s v="14.35"/>
    <x v="15"/>
    <s v="SPY-A"/>
    <s v="CEE Tier 2"/>
    <s v="OEM"/>
    <s v="-"/>
  </r>
  <r>
    <s v="6488312"/>
    <s v="Active"/>
    <x v="6"/>
    <s v="FRASER - JOHNSTON, UNITARY PRODUCTS GROUP - COMMERCIAL"/>
    <s v="ZV-A4[A,B,N,S]***X****"/>
    <s v=""/>
    <s v=""/>
    <s v=""/>
    <n v="52000"/>
    <s v="14.35"/>
    <x v="15"/>
    <s v="SPY-A"/>
    <s v="CEE Tier 2"/>
    <s v="OEM"/>
    <s v="-"/>
  </r>
  <r>
    <s v="6488319"/>
    <s v="Active"/>
    <x v="6"/>
    <s v="FRASER - JOHNSTON, UNITARY PRODUCTS GROUP - COMMERCIAL"/>
    <s v="ZV-A5[A,B,N,S]***T****"/>
    <s v=""/>
    <s v=""/>
    <s v=""/>
    <n v="64000"/>
    <s v="13.85"/>
    <x v="6"/>
    <s v="SPY-A"/>
    <s v="CEE Tier 2"/>
    <s v="OEM"/>
    <s v="-"/>
  </r>
  <r>
    <s v="6488320"/>
    <s v="Active"/>
    <x v="6"/>
    <s v="FRASER - JOHNSTON, UNITARY PRODUCTS GROUP - COMMERCIAL"/>
    <s v="ZV-A5[A,B,N,S]***W****"/>
    <s v=""/>
    <s v=""/>
    <s v=""/>
    <n v="64000"/>
    <s v="13.85"/>
    <x v="6"/>
    <s v="SPY-A"/>
    <s v="CEE Tier 2"/>
    <s v="OEM"/>
    <s v="-"/>
  </r>
  <r>
    <s v="6488321"/>
    <s v="Active"/>
    <x v="6"/>
    <s v="FRASER - JOHNSTON, UNITARY PRODUCTS GROUP - COMMERCIAL"/>
    <s v="ZV-A5[A,B,N,S]***X****"/>
    <s v=""/>
    <s v=""/>
    <s v=""/>
    <n v="64000"/>
    <s v="13.85"/>
    <x v="6"/>
    <s v="SPY-A"/>
    <s v="CEE Tier 2"/>
    <s v="OEM"/>
    <s v="-"/>
  </r>
  <r>
    <s v="6488328"/>
    <s v="Active"/>
    <x v="7"/>
    <s v="JOHNSON CONTROLS, UNITARY PRODUCTS - COMMERCIAL"/>
    <s v="JA3ZT[A,B,N,S]***2****"/>
    <s v=""/>
    <s v=""/>
    <s v=""/>
    <n v="38000"/>
    <s v="14.15"/>
    <x v="14"/>
    <s v="SPY-A"/>
    <s v="CEE Tier 2"/>
    <s v="OEM"/>
    <s v="-"/>
  </r>
  <r>
    <s v="6488329"/>
    <s v="Active"/>
    <x v="7"/>
    <s v="JOHNSON CONTROLS, UNITARY PRODUCTS - COMMERCIAL"/>
    <s v="JA3ZT[A,B,N,S]***4****"/>
    <s v=""/>
    <s v=""/>
    <s v=""/>
    <n v="38000"/>
    <s v="14.15"/>
    <x v="14"/>
    <s v="SPY-A"/>
    <s v="CEE Tier 2"/>
    <s v="OEM"/>
    <s v="-"/>
  </r>
  <r>
    <s v="6488330"/>
    <s v="Active"/>
    <x v="7"/>
    <s v="JOHNSON CONTROLS, UNITARY PRODUCTS - COMMERCIAL"/>
    <s v="JA3ZT[A,B,N,S]***5****"/>
    <s v=""/>
    <s v=""/>
    <s v=""/>
    <n v="38000"/>
    <s v="14.15"/>
    <x v="14"/>
    <s v="SPY-A"/>
    <s v="CEE Tier 2"/>
    <s v="OEM"/>
    <s v="-"/>
  </r>
  <r>
    <s v="6488337"/>
    <s v="Active"/>
    <x v="7"/>
    <s v="JOHNSON CONTROLS, UNITARY PRODUCTS - COMMERCIAL"/>
    <s v="JA4ZT[A,B,N,S]***2****"/>
    <s v=""/>
    <s v=""/>
    <s v=""/>
    <n v="52000"/>
    <s v="14.35"/>
    <x v="15"/>
    <s v="SPY-A"/>
    <s v="CEE Tier 2"/>
    <s v="OEM"/>
    <s v="-"/>
  </r>
  <r>
    <s v="6488338"/>
    <s v="Active"/>
    <x v="7"/>
    <s v="JOHNSON CONTROLS, UNITARY PRODUCTS - COMMERCIAL"/>
    <s v="JA4ZT[A,B,N,S]***4****"/>
    <s v=""/>
    <s v=""/>
    <s v=""/>
    <n v="52000"/>
    <s v="14.35"/>
    <x v="15"/>
    <s v="SPY-A"/>
    <s v="CEE Tier 2"/>
    <s v="OEM"/>
    <s v="-"/>
  </r>
  <r>
    <s v="6488339"/>
    <s v="Active"/>
    <x v="7"/>
    <s v="JOHNSON CONTROLS, UNITARY PRODUCTS - COMMERCIAL"/>
    <s v="JA4ZT[A,B,N,S]***5****"/>
    <s v=""/>
    <s v=""/>
    <s v=""/>
    <n v="52000"/>
    <s v="14.35"/>
    <x v="15"/>
    <s v="SPY-A"/>
    <s v="CEE Tier 2"/>
    <s v="OEM"/>
    <s v="-"/>
  </r>
  <r>
    <s v="6488346"/>
    <s v="Active"/>
    <x v="7"/>
    <s v="JOHNSON CONTROLS, UNITARY PRODUCTS - COMMERCIAL"/>
    <s v="JA5ZT[A,B,N,S]***2****"/>
    <s v=""/>
    <s v=""/>
    <s v=""/>
    <n v="64000"/>
    <s v="13.85"/>
    <x v="6"/>
    <s v="SPY-A"/>
    <s v="CEE Tier 2"/>
    <s v="OEM"/>
    <s v="-"/>
  </r>
  <r>
    <s v="6488347"/>
    <s v="Active"/>
    <x v="7"/>
    <s v="JOHNSON CONTROLS, UNITARY PRODUCTS - COMMERCIAL"/>
    <s v="JA5ZT[A,B,N,S]***4****"/>
    <s v=""/>
    <s v=""/>
    <s v=""/>
    <n v="64000"/>
    <s v="13.85"/>
    <x v="6"/>
    <s v="SPY-A"/>
    <s v="CEE Tier 2"/>
    <s v="OEM"/>
    <s v="-"/>
  </r>
  <r>
    <s v="6488348"/>
    <s v="Active"/>
    <x v="7"/>
    <s v="JOHNSON CONTROLS, UNITARY PRODUCTS - COMMERCIAL"/>
    <s v="JA5ZT[A,B,N,S]***5****"/>
    <s v=""/>
    <s v=""/>
    <s v=""/>
    <n v="64000"/>
    <s v="13.85"/>
    <x v="6"/>
    <s v="SPY-A"/>
    <s v="CEE Tier 2"/>
    <s v="OEM"/>
    <s v="-"/>
  </r>
  <r>
    <s v="3607626"/>
    <s v="Active"/>
    <x v="8"/>
    <s v="LENNOX INDUSTRIES, INC."/>
    <s v="LGH036H4E**G"/>
    <s v=""/>
    <s v=""/>
    <s v=""/>
    <n v="35200"/>
    <s v="12.50"/>
    <x v="4"/>
    <s v="SPY-A"/>
    <s v="CEE Tier 2"/>
    <s v="OEM"/>
    <s v="Yes"/>
  </r>
  <r>
    <s v="3607627"/>
    <s v="Active"/>
    <x v="8"/>
    <s v="LENNOX INDUSTRIES, INC."/>
    <s v="LGH036H4E**J"/>
    <s v=""/>
    <s v=""/>
    <s v=""/>
    <n v="35200"/>
    <s v="12.50"/>
    <x v="4"/>
    <s v="SPY-A"/>
    <s v="CEE Tier 2"/>
    <s v="OEM"/>
    <s v="Yes"/>
  </r>
  <r>
    <s v="3607625"/>
    <s v="Active"/>
    <x v="8"/>
    <s v="LENNOX INDUSTRIES, INC."/>
    <s v="LGH036H4E**Y"/>
    <s v=""/>
    <s v=""/>
    <s v=""/>
    <n v="35200"/>
    <s v="12.70"/>
    <x v="15"/>
    <s v="SPY-A"/>
    <s v="CEE Tier 2"/>
    <s v="OEM"/>
    <s v="Yes"/>
  </r>
  <r>
    <s v="3607637"/>
    <s v="Active"/>
    <x v="8"/>
    <s v="LENNOX INDUSTRIES, INC."/>
    <s v="LGH048H4E**G"/>
    <s v=""/>
    <s v=""/>
    <s v=""/>
    <n v="49000"/>
    <s v="12.80"/>
    <x v="4"/>
    <s v="SPY-A"/>
    <s v="CEE Tier 2"/>
    <s v="OEM"/>
    <s v="Yes"/>
  </r>
  <r>
    <s v="3607638"/>
    <s v="Active"/>
    <x v="8"/>
    <s v="LENNOX INDUSTRIES, INC."/>
    <s v="LGH048H4E**J"/>
    <s v=""/>
    <s v=""/>
    <s v=""/>
    <n v="49000"/>
    <s v="12.80"/>
    <x v="4"/>
    <s v="SPY-A"/>
    <s v="CEE Tier 2"/>
    <s v="OEM"/>
    <s v="Yes"/>
  </r>
  <r>
    <s v="3607636"/>
    <s v="Active"/>
    <x v="8"/>
    <s v="LENNOX INDUSTRIES, INC."/>
    <s v="LGH048H4E**Y"/>
    <s v=""/>
    <s v=""/>
    <s v=""/>
    <n v="49000"/>
    <s v="12.80"/>
    <x v="17"/>
    <s v="SPY-A"/>
    <s v="CEE Tier 2"/>
    <s v="OEM"/>
    <s v="Yes"/>
  </r>
  <r>
    <s v="3607651"/>
    <s v="Active"/>
    <x v="8"/>
    <s v="LENNOX INDUSTRIES, INC."/>
    <s v="LGH060H4E**G"/>
    <s v=""/>
    <s v=""/>
    <s v=""/>
    <n v="60000"/>
    <s v="12.70"/>
    <x v="4"/>
    <s v="SPY-A"/>
    <s v="CEE Tier 2"/>
    <s v="OEM"/>
    <s v="Yes"/>
  </r>
  <r>
    <s v="3607652"/>
    <s v="Active"/>
    <x v="8"/>
    <s v="LENNOX INDUSTRIES, INC."/>
    <s v="LGH060H4E**J"/>
    <s v=""/>
    <s v=""/>
    <s v=""/>
    <n v="60000"/>
    <s v="12.70"/>
    <x v="4"/>
    <s v="SPY-A"/>
    <s v="CEE Tier 2"/>
    <s v="OEM"/>
    <s v="Yes"/>
  </r>
  <r>
    <s v="3607650"/>
    <s v="Active"/>
    <x v="8"/>
    <s v="LENNOX INDUSTRIES, INC."/>
    <s v="LGH060H4E**Y"/>
    <s v=""/>
    <s v=""/>
    <s v=""/>
    <n v="60000"/>
    <s v="12.70"/>
    <x v="1"/>
    <s v="SPY-A"/>
    <s v="CEE Tier 2"/>
    <s v="OEM"/>
    <s v="Yes"/>
  </r>
  <r>
    <s v="6488355"/>
    <s v="Active"/>
    <x v="9"/>
    <s v="LUXAIRE, UNITARY PRODUCTS GROUP - COMMERCIAL"/>
    <s v="ZV-A3[A,B,N,S]***T****"/>
    <s v=""/>
    <s v=""/>
    <s v=""/>
    <n v="38000"/>
    <s v="14.15"/>
    <x v="14"/>
    <s v="SPY-A"/>
    <s v="CEE Tier 2"/>
    <s v="OEM"/>
    <s v="-"/>
  </r>
  <r>
    <s v="6488356"/>
    <s v="Active"/>
    <x v="9"/>
    <s v="LUXAIRE, UNITARY PRODUCTS GROUP - COMMERCIAL"/>
    <s v="ZV-A3[A,B,N,S]***W****"/>
    <s v=""/>
    <s v=""/>
    <s v=""/>
    <n v="38000"/>
    <s v="14.15"/>
    <x v="14"/>
    <s v="SPY-A"/>
    <s v="CEE Tier 2"/>
    <s v="OEM"/>
    <s v="-"/>
  </r>
  <r>
    <s v="6488357"/>
    <s v="Active"/>
    <x v="9"/>
    <s v="LUXAIRE, UNITARY PRODUCTS GROUP - COMMERCIAL"/>
    <s v="ZV-A3[A,B,N,S]***X****"/>
    <s v=""/>
    <s v=""/>
    <s v=""/>
    <n v="38000"/>
    <s v="14.15"/>
    <x v="14"/>
    <s v="SPY-A"/>
    <s v="CEE Tier 2"/>
    <s v="OEM"/>
    <s v="-"/>
  </r>
  <r>
    <s v="6488364"/>
    <s v="Active"/>
    <x v="9"/>
    <s v="LUXAIRE, UNITARY PRODUCTS GROUP - COMMERCIAL"/>
    <s v="ZV-A4[A,B,N,S]***T****"/>
    <s v=""/>
    <s v=""/>
    <s v=""/>
    <n v="52000"/>
    <s v="14.35"/>
    <x v="15"/>
    <s v="SPY-A"/>
    <s v="CEE Tier 2"/>
    <s v="OEM"/>
    <s v="-"/>
  </r>
  <r>
    <s v="6488365"/>
    <s v="Active"/>
    <x v="9"/>
    <s v="LUXAIRE, UNITARY PRODUCTS GROUP - COMMERCIAL"/>
    <s v="ZV-A4[A,B,N,S]***W****"/>
    <s v=""/>
    <s v=""/>
    <s v=""/>
    <n v="52000"/>
    <s v="14.35"/>
    <x v="15"/>
    <s v="SPY-A"/>
    <s v="CEE Tier 2"/>
    <s v="OEM"/>
    <s v="-"/>
  </r>
  <r>
    <s v="6488366"/>
    <s v="Active"/>
    <x v="9"/>
    <s v="LUXAIRE, UNITARY PRODUCTS GROUP - COMMERCIAL"/>
    <s v="ZV-A4[A,B,N,S]***X****"/>
    <s v=""/>
    <s v=""/>
    <s v=""/>
    <n v="52000"/>
    <s v="14.35"/>
    <x v="15"/>
    <s v="SPY-A"/>
    <s v="CEE Tier 2"/>
    <s v="OEM"/>
    <s v="-"/>
  </r>
  <r>
    <s v="6488373"/>
    <s v="Active"/>
    <x v="9"/>
    <s v="LUXAIRE, UNITARY PRODUCTS GROUP - COMMERCIAL"/>
    <s v="ZV-A5[A,B,N,S]***T****"/>
    <s v=""/>
    <s v=""/>
    <s v=""/>
    <n v="64000"/>
    <s v="13.85"/>
    <x v="6"/>
    <s v="SPY-A"/>
    <s v="CEE Tier 2"/>
    <s v="OEM"/>
    <s v="-"/>
  </r>
  <r>
    <s v="6488374"/>
    <s v="Active"/>
    <x v="9"/>
    <s v="LUXAIRE, UNITARY PRODUCTS GROUP - COMMERCIAL"/>
    <s v="ZV-A5[A,B,N,S]***W****"/>
    <s v=""/>
    <s v=""/>
    <s v=""/>
    <n v="64000"/>
    <s v="13.85"/>
    <x v="6"/>
    <s v="SPY-A"/>
    <s v="CEE Tier 2"/>
    <s v="OEM"/>
    <s v="-"/>
  </r>
  <r>
    <s v="6488375"/>
    <s v="Active"/>
    <x v="9"/>
    <s v="LUXAIRE, UNITARY PRODUCTS GROUP - COMMERCIAL"/>
    <s v="ZV-A5[A,B,N,S]***X****"/>
    <s v=""/>
    <s v=""/>
    <s v=""/>
    <n v="64000"/>
    <s v="13.85"/>
    <x v="6"/>
    <s v="SPY-A"/>
    <s v="CEE Tier 2"/>
    <s v="OEM"/>
    <s v="-"/>
  </r>
  <r>
    <s v="6809713"/>
    <s v="Active"/>
    <x v="10"/>
    <s v="TRANE"/>
    <s v="YHC037E3*(L,M,H,X,Y,Z)A"/>
    <s v=""/>
    <s v=""/>
    <s v=""/>
    <n v="36000"/>
    <s v="13.00"/>
    <x v="6"/>
    <s v="SPY-A"/>
    <s v="CEE Tier 2"/>
    <s v="OEM"/>
    <s v="-"/>
  </r>
  <r>
    <s v="6809715"/>
    <s v="Active"/>
    <x v="10"/>
    <s v="TRANE"/>
    <s v="YHC037E4*(L,M,H,X,Y,Z)A"/>
    <s v=""/>
    <s v=""/>
    <s v=""/>
    <n v="36000"/>
    <s v="13.00"/>
    <x v="6"/>
    <s v="SPY-A"/>
    <s v="CEE Tier 2"/>
    <s v="OEM"/>
    <s v="-"/>
  </r>
  <r>
    <s v="6809716"/>
    <s v="Active"/>
    <x v="10"/>
    <s v="TRANE"/>
    <s v="YHC037EW*(L,M,H,X,Y,Z)A"/>
    <s v=""/>
    <s v=""/>
    <s v=""/>
    <n v="36000"/>
    <s v="13.00"/>
    <x v="6"/>
    <s v="SPY-A"/>
    <s v="CEE Tier 2"/>
    <s v="OEM"/>
    <s v="-"/>
  </r>
  <r>
    <s v="6809718"/>
    <s v="Active"/>
    <x v="10"/>
    <s v="TRANE"/>
    <s v="YHC047E3*(L,M,H,X,Y,Z)A"/>
    <s v=""/>
    <s v=""/>
    <s v=""/>
    <n v="49000"/>
    <s v="13.00"/>
    <x v="6"/>
    <s v="SPY-A"/>
    <s v="CEE Tier 2"/>
    <s v="OEM"/>
    <s v="-"/>
  </r>
  <r>
    <s v="6809720"/>
    <s v="Active"/>
    <x v="10"/>
    <s v="TRANE"/>
    <s v="YHC047E4*(L,M,H,X,Y,Z)A"/>
    <s v=""/>
    <s v=""/>
    <s v=""/>
    <n v="49000"/>
    <s v="13.00"/>
    <x v="6"/>
    <s v="SPY-A"/>
    <s v="CEE Tier 2"/>
    <s v="OEM"/>
    <s v="-"/>
  </r>
  <r>
    <s v="6809721"/>
    <s v="Active"/>
    <x v="10"/>
    <s v="TRANE"/>
    <s v="YHC047EW*(L,M,H,X,Y,Z)A"/>
    <s v=""/>
    <s v=""/>
    <s v=""/>
    <n v="49000"/>
    <s v="13.00"/>
    <x v="6"/>
    <s v="SPY-A"/>
    <s v="CEE Tier 2"/>
    <s v="OEM"/>
    <s v="-"/>
  </r>
  <r>
    <s v="6809723"/>
    <s v="Active"/>
    <x v="10"/>
    <s v="TRANE"/>
    <s v="YHC067E3*(L,M,H,X,Y,Z)A"/>
    <s v=""/>
    <s v=""/>
    <s v=""/>
    <n v="58500"/>
    <s v="13.00"/>
    <x v="7"/>
    <s v="SPY-A"/>
    <s v="CEE Tier 2"/>
    <s v="OEM"/>
    <s v="-"/>
  </r>
  <r>
    <s v="6809725"/>
    <s v="Active"/>
    <x v="10"/>
    <s v="TRANE"/>
    <s v="YHC067E4*(L,M,H,X,Y,Z)A"/>
    <s v=""/>
    <s v=""/>
    <s v=""/>
    <n v="58500"/>
    <s v="13.00"/>
    <x v="7"/>
    <s v="SPY-A"/>
    <s v="CEE Tier 2"/>
    <s v="OEM"/>
    <s v="-"/>
  </r>
  <r>
    <s v="6809726"/>
    <s v="Active"/>
    <x v="10"/>
    <s v="TRANE"/>
    <s v="YHC067EW*(L,M,H,X,Y,Z)A"/>
    <s v=""/>
    <s v=""/>
    <s v=""/>
    <n v="58500"/>
    <s v="13.00"/>
    <x v="7"/>
    <s v="SPY-A"/>
    <s v="CEE Tier 2"/>
    <s v="OEM"/>
    <s v="-"/>
  </r>
  <r>
    <s v="7189999"/>
    <s v="Active"/>
    <x v="10"/>
    <s v="TRANE"/>
    <s v="YZC036E3R(L,M,H,X,Y,Z)A"/>
    <s v=""/>
    <s v=""/>
    <s v=""/>
    <n v="35800"/>
    <s v="13.00"/>
    <x v="8"/>
    <s v="SPY-A"/>
    <s v="CEE Tier 2"/>
    <s v="OEM"/>
    <s v="-"/>
  </r>
  <r>
    <s v="7190002"/>
    <s v="Active"/>
    <x v="10"/>
    <s v="TRANE"/>
    <s v="YZC036E4R(L,M,H,X,Y,Z)A"/>
    <s v=""/>
    <s v=""/>
    <s v=""/>
    <n v="35800"/>
    <s v="12.90"/>
    <x v="9"/>
    <s v="SPY-A"/>
    <s v="CEE Tier 2"/>
    <s v="OEM"/>
    <s v="-"/>
  </r>
  <r>
    <s v="7190005"/>
    <s v="Active"/>
    <x v="10"/>
    <s v="TRANE"/>
    <s v="YZC048F3R(L,M,H,X,Y,Z)A"/>
    <s v=""/>
    <s v=""/>
    <s v=""/>
    <n v="44500"/>
    <s v="13.60"/>
    <x v="10"/>
    <s v="SPY-A"/>
    <s v="CEE Tier 2"/>
    <s v="OEM"/>
    <s v="-"/>
  </r>
  <r>
    <s v="7190008"/>
    <s v="Active"/>
    <x v="10"/>
    <s v="TRANE"/>
    <s v="YZC048F4R(L,M,H,X,Y,Z)A"/>
    <s v=""/>
    <s v=""/>
    <s v=""/>
    <n v="44500"/>
    <s v="13.30"/>
    <x v="11"/>
    <s v="SPY-A"/>
    <s v="CEE Tier 2"/>
    <s v="OEM"/>
    <s v="-"/>
  </r>
  <r>
    <s v="8192055"/>
    <s v="Active"/>
    <x v="10"/>
    <s v="TRANE"/>
    <s v="YZC060E3R(L,M,H,X,Y,Z)A"/>
    <s v=""/>
    <s v=""/>
    <s v=""/>
    <n v="59000"/>
    <s v="12.90"/>
    <x v="12"/>
    <s v="SPY-A"/>
    <s v="CEE Tier 2"/>
    <s v="OEM"/>
    <s v="-"/>
  </r>
  <r>
    <s v="7190011"/>
    <s v="Active"/>
    <x v="10"/>
    <s v="TRANE"/>
    <s v="YZC060E4R(L,M,H,X,Y,Z)A"/>
    <s v=""/>
    <s v=""/>
    <s v=""/>
    <n v="57000"/>
    <s v="12.50"/>
    <x v="13"/>
    <s v="SPY-A"/>
    <s v="CEE Tier 2"/>
    <s v="OEM"/>
    <s v="-"/>
  </r>
  <r>
    <s v="6488162"/>
    <s v="Active"/>
    <x v="11"/>
    <s v="YORK, UNITARY PRODUCTS GROUP - COMMERCIAL"/>
    <s v="ZT037[A,B,N,S]***2****"/>
    <s v=""/>
    <s v=""/>
    <s v=""/>
    <n v="38000"/>
    <s v="14.15"/>
    <x v="14"/>
    <s v="SPY-A"/>
    <s v="CEE Tier 2"/>
    <s v="OEM"/>
    <s v="-"/>
  </r>
  <r>
    <s v="6488163"/>
    <s v="Active"/>
    <x v="11"/>
    <s v="YORK, UNITARY PRODUCTS GROUP - COMMERCIAL"/>
    <s v="ZT037[A,B,N,S]***4****"/>
    <s v=""/>
    <s v=""/>
    <s v=""/>
    <n v="38000"/>
    <s v="14.15"/>
    <x v="14"/>
    <s v="SPY-A"/>
    <s v="CEE Tier 2"/>
    <s v="OEM"/>
    <s v="-"/>
  </r>
  <r>
    <s v="6488164"/>
    <s v="Active"/>
    <x v="11"/>
    <s v="YORK, UNITARY PRODUCTS GROUP - COMMERCIAL"/>
    <s v="ZT037[A,B,N,S]***5****"/>
    <s v=""/>
    <s v=""/>
    <s v=""/>
    <n v="38000"/>
    <s v="14.15"/>
    <x v="14"/>
    <s v="SPY-A"/>
    <s v="CEE Tier 2"/>
    <s v="OEM"/>
    <s v="-"/>
  </r>
  <r>
    <s v="6488168"/>
    <s v="Active"/>
    <x v="11"/>
    <s v="YORK, UNITARY PRODUCTS GROUP - COMMERCIAL"/>
    <s v="ZT049[A,B,N,S]***2****"/>
    <s v=""/>
    <s v=""/>
    <s v=""/>
    <n v="52000"/>
    <s v="14.35"/>
    <x v="15"/>
    <s v="SPY-A"/>
    <s v="CEE Tier 2"/>
    <s v="OEM"/>
    <s v="-"/>
  </r>
  <r>
    <s v="6488169"/>
    <s v="Active"/>
    <x v="11"/>
    <s v="YORK, UNITARY PRODUCTS GROUP - COMMERCIAL"/>
    <s v="ZT049[A,B,N,S]***4****"/>
    <s v=""/>
    <s v=""/>
    <s v=""/>
    <n v="52000"/>
    <s v="14.35"/>
    <x v="15"/>
    <s v="SPY-A"/>
    <s v="CEE Tier 2"/>
    <s v="OEM"/>
    <s v="-"/>
  </r>
  <r>
    <s v="6488170"/>
    <s v="Active"/>
    <x v="11"/>
    <s v="YORK, UNITARY PRODUCTS GROUP - COMMERCIAL"/>
    <s v="ZT049[A,B,N,S]***5****"/>
    <s v=""/>
    <s v=""/>
    <s v=""/>
    <n v="52000"/>
    <s v="14.35"/>
    <x v="15"/>
    <s v="SPY-A"/>
    <s v="CEE Tier 2"/>
    <s v="OEM"/>
    <s v="-"/>
  </r>
  <r>
    <s v="6488174"/>
    <s v="Active"/>
    <x v="11"/>
    <s v="YORK, UNITARY PRODUCTS GROUP - COMMERCIAL"/>
    <s v="ZT061[A,B,N,S]***2****"/>
    <s v=""/>
    <s v=""/>
    <s v=""/>
    <n v="64000"/>
    <s v="13.85"/>
    <x v="6"/>
    <s v="SPY-A"/>
    <s v="CEE Tier 2"/>
    <s v="OEM"/>
    <s v="-"/>
  </r>
  <r>
    <s v="6488175"/>
    <s v="Active"/>
    <x v="11"/>
    <s v="YORK, UNITARY PRODUCTS GROUP - COMMERCIAL"/>
    <s v="ZT061[A,B,N,S]***4****"/>
    <s v=""/>
    <s v=""/>
    <s v=""/>
    <n v="64000"/>
    <s v="13.85"/>
    <x v="6"/>
    <s v="SPY-A"/>
    <s v="CEE Tier 2"/>
    <s v="OEM"/>
    <s v="-"/>
  </r>
  <r>
    <s v="6488176"/>
    <s v="Active"/>
    <x v="11"/>
    <s v="YORK, UNITARY PRODUCTS GROUP - COMMERCIAL"/>
    <s v="ZT061[A,B,N,S]***5****"/>
    <s v=""/>
    <s v=""/>
    <s v=""/>
    <n v="64000"/>
    <s v="13.85"/>
    <x v="6"/>
    <s v="SPY-A"/>
    <s v="CEE Tier 2"/>
    <s v="OEM"/>
    <s v="-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8">
  <r>
    <s v="6345796"/>
    <s v="Active"/>
    <x v="0"/>
    <s v="AIRQUEST"/>
    <s v="PHR542***H***A*"/>
    <s v=""/>
    <s v=""/>
    <s v=""/>
    <n v="42000"/>
    <s v="12.00"/>
    <x v="0"/>
    <s v="42000"/>
    <x v="0"/>
    <s v="24000"/>
    <s v="HSP-A"/>
    <s v="CEE Tier 1"/>
    <s v="OEM"/>
    <s v="-"/>
  </r>
  <r>
    <s v="6345798"/>
    <s v="Active"/>
    <x v="0"/>
    <s v="AIRQUEST"/>
    <s v="PHR548***H***A*"/>
    <s v=""/>
    <s v=""/>
    <s v=""/>
    <n v="47500"/>
    <s v="12.50"/>
    <x v="1"/>
    <s v="47000"/>
    <x v="0"/>
    <s v="26000"/>
    <s v="HSP-A"/>
    <s v="CEE Tier 1"/>
    <s v="OEM"/>
    <s v="-"/>
  </r>
  <r>
    <s v="6345800"/>
    <s v="Active"/>
    <x v="0"/>
    <s v="AIRQUEST"/>
    <s v="PHR560***H***A*"/>
    <s v=""/>
    <s v=""/>
    <s v=""/>
    <n v="57000"/>
    <s v="12.00"/>
    <x v="0"/>
    <s v="57000"/>
    <x v="1"/>
    <s v="32400"/>
    <s v="HSP-A"/>
    <s v="CEE Tier 1"/>
    <s v="OEM"/>
    <s v="-"/>
  </r>
  <r>
    <s v="7180051"/>
    <s v="Active"/>
    <x v="1"/>
    <s v="AMERICAN STANDARD"/>
    <s v="4DCZ6036B3"/>
    <s v=""/>
    <s v=""/>
    <s v=""/>
    <n v="36000"/>
    <s v="12.20"/>
    <x v="2"/>
    <s v="31000"/>
    <x v="2"/>
    <s v="19200"/>
    <s v="HSP-A"/>
    <s v="CEE Tier 2"/>
    <s v="OEM"/>
    <s v="-"/>
  </r>
  <r>
    <s v="7180056"/>
    <s v="Active"/>
    <x v="1"/>
    <s v="AMERICAN STANDARD"/>
    <s v="4DCZ6048B3"/>
    <s v=""/>
    <s v=""/>
    <s v=""/>
    <n v="47500"/>
    <s v="12.00"/>
    <x v="2"/>
    <s v="42000"/>
    <x v="1"/>
    <s v="23200"/>
    <s v="HSP-A"/>
    <s v="CEE Tier 2"/>
    <s v="OEM"/>
    <s v="-"/>
  </r>
  <r>
    <s v="1505064"/>
    <s v="Active"/>
    <x v="1"/>
    <s v="AMERICAN STANDARD"/>
    <s v="4WCZ6036A3"/>
    <s v=""/>
    <s v=""/>
    <s v=""/>
    <n v="36000"/>
    <s v="12.20"/>
    <x v="3"/>
    <s v="34000"/>
    <x v="3"/>
    <s v="20800"/>
    <s v="HSP-A"/>
    <s v="CEE Tier 2"/>
    <s v="OEM"/>
    <s v="-"/>
  </r>
  <r>
    <s v="1505066"/>
    <s v="Active"/>
    <x v="1"/>
    <s v="AMERICAN STANDARD"/>
    <s v="4WCZ6036A4"/>
    <s v=""/>
    <s v=""/>
    <s v=""/>
    <n v="36000"/>
    <s v="12.20"/>
    <x v="3"/>
    <s v="34000"/>
    <x v="3"/>
    <s v="20800"/>
    <s v="HSP-A"/>
    <s v="CEE Tier 2"/>
    <s v="OEM"/>
    <s v="-"/>
  </r>
  <r>
    <s v="7180049"/>
    <s v="Active"/>
    <x v="1"/>
    <s v="AMERICAN STANDARD"/>
    <s v="4WCZ6036B3"/>
    <s v=""/>
    <s v=""/>
    <s v=""/>
    <n v="36000"/>
    <s v="12.20"/>
    <x v="2"/>
    <s v="31000"/>
    <x v="2"/>
    <s v="19200"/>
    <s v="HSP-A"/>
    <s v="CEE Tier 2"/>
    <s v="OEM"/>
    <s v="-"/>
  </r>
  <r>
    <s v="7180050"/>
    <s v="Active"/>
    <x v="1"/>
    <s v="AMERICAN STANDARD"/>
    <s v="4WCZ6036B4"/>
    <s v=""/>
    <s v=""/>
    <s v=""/>
    <n v="36000"/>
    <s v="12.20"/>
    <x v="2"/>
    <s v="31000"/>
    <x v="2"/>
    <s v="19200"/>
    <s v="HSP-A"/>
    <s v="CEE Tier 2"/>
    <s v="OEM"/>
    <s v="-"/>
  </r>
  <r>
    <s v="1505074"/>
    <s v="Active"/>
    <x v="1"/>
    <s v="AMERICAN STANDARD"/>
    <s v="4WCZ6048A3"/>
    <s v=""/>
    <s v=""/>
    <s v=""/>
    <n v="47500"/>
    <s v="12.00"/>
    <x v="2"/>
    <s v="44500"/>
    <x v="3"/>
    <s v="27000"/>
    <s v="HSP-A"/>
    <s v="CEE Tier 2"/>
    <s v="OEM"/>
    <s v="-"/>
  </r>
  <r>
    <s v="1505076"/>
    <s v="Active"/>
    <x v="1"/>
    <s v="AMERICAN STANDARD"/>
    <s v="4WCZ6048A4"/>
    <s v=""/>
    <s v=""/>
    <s v=""/>
    <n v="47500"/>
    <s v="12.00"/>
    <x v="2"/>
    <s v="44500"/>
    <x v="3"/>
    <s v="27000"/>
    <s v="HSP-A"/>
    <s v="CEE Tier 2"/>
    <s v="OEM"/>
    <s v="-"/>
  </r>
  <r>
    <s v="7180054"/>
    <s v="Active"/>
    <x v="1"/>
    <s v="AMERICAN STANDARD"/>
    <s v="4WCZ6048B3"/>
    <s v=""/>
    <s v=""/>
    <s v=""/>
    <n v="47500"/>
    <s v="12.00"/>
    <x v="2"/>
    <s v="42000"/>
    <x v="1"/>
    <s v="23200"/>
    <s v="HSP-A"/>
    <s v="CEE Tier 2"/>
    <s v="OEM"/>
    <s v="-"/>
  </r>
  <r>
    <s v="7180055"/>
    <s v="Active"/>
    <x v="1"/>
    <s v="AMERICAN STANDARD"/>
    <s v="4WCZ6048B4"/>
    <s v=""/>
    <s v=""/>
    <s v=""/>
    <n v="47500"/>
    <s v="12.00"/>
    <x v="2"/>
    <s v="42000"/>
    <x v="1"/>
    <s v="23200"/>
    <s v="HSP-A"/>
    <s v="CEE Tier 2"/>
    <s v="OEM"/>
    <s v="-"/>
  </r>
  <r>
    <s v="6345807"/>
    <s v="Active"/>
    <x v="2"/>
    <s v="ARCOAIRE"/>
    <s v="PHR542***H***A*"/>
    <s v=""/>
    <s v=""/>
    <s v=""/>
    <n v="42000"/>
    <s v="12.00"/>
    <x v="0"/>
    <s v="42000"/>
    <x v="0"/>
    <s v="24000"/>
    <s v="HSP-A"/>
    <s v="CEE Tier 1"/>
    <s v="OEM"/>
    <s v="-"/>
  </r>
  <r>
    <s v="6345809"/>
    <s v="Active"/>
    <x v="2"/>
    <s v="ARCOAIRE"/>
    <s v="PHR548***H***A*"/>
    <s v=""/>
    <s v=""/>
    <s v=""/>
    <n v="47500"/>
    <s v="12.50"/>
    <x v="1"/>
    <s v="47000"/>
    <x v="0"/>
    <s v="26000"/>
    <s v="HSP-A"/>
    <s v="CEE Tier 1"/>
    <s v="OEM"/>
    <s v="-"/>
  </r>
  <r>
    <s v="6345811"/>
    <s v="Active"/>
    <x v="2"/>
    <s v="ARCOAIRE"/>
    <s v="PHR560***H***A*"/>
    <s v=""/>
    <s v=""/>
    <s v=""/>
    <n v="57000"/>
    <s v="12.00"/>
    <x v="0"/>
    <s v="57000"/>
    <x v="1"/>
    <s v="32400"/>
    <s v="HSP-A"/>
    <s v="CEE Tier 1"/>
    <s v="OEM"/>
    <s v="-"/>
  </r>
  <r>
    <s v="4935348"/>
    <s v="Active"/>
    <x v="3"/>
    <s v="BRYANT HEATING &amp; COOLING SYSTEMS"/>
    <s v="549JE05**********A"/>
    <s v=""/>
    <s v=""/>
    <s v=""/>
    <n v="47000"/>
    <s v="12.80"/>
    <x v="4"/>
    <s v="46000"/>
    <x v="0"/>
    <s v="23800"/>
    <s v="HSP-A"/>
    <s v="CEE Tier 1"/>
    <s v="OEM"/>
    <s v="Yes"/>
  </r>
  <r>
    <s v="4935384"/>
    <s v="Active"/>
    <x v="3"/>
    <s v="BRYANT HEATING &amp; COOLING SYSTEMS"/>
    <s v="549JE06**********A"/>
    <s v=""/>
    <s v=""/>
    <s v=""/>
    <n v="58500"/>
    <s v="12.50"/>
    <x v="0"/>
    <s v="55000"/>
    <x v="0"/>
    <s v="28600"/>
    <s v="HSP-A"/>
    <s v="CEE Tier 1"/>
    <s v="OEM"/>
    <s v="Yes"/>
  </r>
  <r>
    <s v="4935347"/>
    <s v="Active"/>
    <x v="3"/>
    <s v="BRYANT HEATING &amp; COOLING SYSTEMS"/>
    <s v="549JP05**********A"/>
    <s v=""/>
    <s v=""/>
    <s v=""/>
    <n v="47000"/>
    <s v="12.80"/>
    <x v="4"/>
    <s v="46000"/>
    <x v="0"/>
    <s v="23800"/>
    <s v="HSP-A"/>
    <s v="CEE Tier 1"/>
    <s v="OEM"/>
    <s v="Yes"/>
  </r>
  <r>
    <s v="4935383"/>
    <s v="Active"/>
    <x v="3"/>
    <s v="BRYANT HEATING &amp; COOLING SYSTEMS"/>
    <s v="549JP06**********A"/>
    <s v=""/>
    <s v=""/>
    <s v=""/>
    <n v="58500"/>
    <s v="12.50"/>
    <x v="0"/>
    <s v="55000"/>
    <x v="0"/>
    <s v="28600"/>
    <s v="HSP-A"/>
    <s v="CEE Tier 1"/>
    <s v="OEM"/>
    <s v="Yes"/>
  </r>
  <r>
    <s v="4935345"/>
    <s v="Active"/>
    <x v="3"/>
    <s v="BRYANT HEATING &amp; COOLING SYSTEMS"/>
    <s v="549JT05**********A"/>
    <s v=""/>
    <s v=""/>
    <s v=""/>
    <n v="47000"/>
    <s v="12.80"/>
    <x v="4"/>
    <s v="46000"/>
    <x v="0"/>
    <s v="23800"/>
    <s v="HSP-A"/>
    <s v="CEE Tier 1"/>
    <s v="OEM"/>
    <s v="Yes"/>
  </r>
  <r>
    <s v="4935381"/>
    <s v="Active"/>
    <x v="3"/>
    <s v="BRYANT HEATING &amp; COOLING SYSTEMS"/>
    <s v="549JT06**********A"/>
    <s v=""/>
    <s v=""/>
    <s v=""/>
    <n v="58500"/>
    <s v="12.50"/>
    <x v="0"/>
    <s v="55000"/>
    <x v="0"/>
    <s v="28600"/>
    <s v="HSP-A"/>
    <s v="CEE Tier 1"/>
    <s v="OEM"/>
    <s v="Yes"/>
  </r>
  <r>
    <s v="6345772"/>
    <s v="Active"/>
    <x v="4"/>
    <s v="BRYANT HEATING AND COOLING SYSTEMS"/>
    <s v="607EEXA42****A"/>
    <s v=""/>
    <s v=""/>
    <s v=""/>
    <n v="42000"/>
    <s v="12.00"/>
    <x v="0"/>
    <s v="42000"/>
    <x v="0"/>
    <s v="24000"/>
    <s v="HSP-A"/>
    <s v="CEE Tier 1"/>
    <s v="OEM"/>
    <s v="-"/>
  </r>
  <r>
    <s v="6345775"/>
    <s v="Active"/>
    <x v="4"/>
    <s v="BRYANT HEATING AND COOLING SYSTEMS"/>
    <s v="607EEXA48****A"/>
    <s v=""/>
    <s v=""/>
    <s v=""/>
    <n v="47500"/>
    <s v="12.50"/>
    <x v="1"/>
    <s v="47000"/>
    <x v="0"/>
    <s v="26000"/>
    <s v="HSP-A"/>
    <s v="CEE Tier 1"/>
    <s v="OEM"/>
    <s v="-"/>
  </r>
  <r>
    <s v="6345778"/>
    <s v="Active"/>
    <x v="4"/>
    <s v="BRYANT HEATING AND COOLING SYSTEMS"/>
    <s v="607EEXA60****A"/>
    <s v=""/>
    <s v=""/>
    <s v=""/>
    <n v="57000"/>
    <s v="12.00"/>
    <x v="0"/>
    <s v="57000"/>
    <x v="1"/>
    <s v="32400"/>
    <s v="HSP-A"/>
    <s v="CEE Tier 1"/>
    <s v="OEM"/>
    <s v="-"/>
  </r>
  <r>
    <s v="6345771"/>
    <s v="Active"/>
    <x v="4"/>
    <s v="BRYANT HEATING AND COOLING SYSTEMS"/>
    <s v="607EPXA42****A"/>
    <s v=""/>
    <s v=""/>
    <s v=""/>
    <n v="42000"/>
    <s v="12.00"/>
    <x v="0"/>
    <s v="42000"/>
    <x v="0"/>
    <s v="24000"/>
    <s v="HSP-A"/>
    <s v="CEE Tier 1"/>
    <s v="OEM"/>
    <s v="-"/>
  </r>
  <r>
    <s v="6345774"/>
    <s v="Active"/>
    <x v="4"/>
    <s v="BRYANT HEATING AND COOLING SYSTEMS"/>
    <s v="607EPXA48****A"/>
    <s v=""/>
    <s v=""/>
    <s v=""/>
    <n v="47500"/>
    <s v="12.50"/>
    <x v="1"/>
    <s v="47000"/>
    <x v="0"/>
    <s v="26000"/>
    <s v="HSP-A"/>
    <s v="CEE Tier 1"/>
    <s v="OEM"/>
    <s v="-"/>
  </r>
  <r>
    <s v="6345777"/>
    <s v="Active"/>
    <x v="4"/>
    <s v="BRYANT HEATING AND COOLING SYSTEMS"/>
    <s v="607EPXA60****A"/>
    <s v=""/>
    <s v=""/>
    <s v=""/>
    <n v="57000"/>
    <s v="12.00"/>
    <x v="0"/>
    <s v="57000"/>
    <x v="1"/>
    <s v="32400"/>
    <s v="HSP-A"/>
    <s v="CEE Tier 1"/>
    <s v="OEM"/>
    <s v="-"/>
  </r>
  <r>
    <s v="6345759"/>
    <s v="Active"/>
    <x v="4"/>
    <s v="BRYANT HEATING AND COOLING SYSTEMS"/>
    <s v="677EPWA42****A"/>
    <s v=""/>
    <s v=""/>
    <s v=""/>
    <n v="42000"/>
    <s v="12.00"/>
    <x v="0"/>
    <s v="42000"/>
    <x v="0"/>
    <s v="24000"/>
    <s v="HSP-A"/>
    <s v="CEE Tier 1"/>
    <s v="OEM"/>
    <s v="-"/>
  </r>
  <r>
    <s v="6345761"/>
    <s v="Active"/>
    <x v="4"/>
    <s v="BRYANT HEATING AND COOLING SYSTEMS"/>
    <s v="677EPWA48****A"/>
    <s v=""/>
    <s v=""/>
    <s v=""/>
    <n v="47500"/>
    <s v="12.50"/>
    <x v="1"/>
    <s v="47000"/>
    <x v="0"/>
    <s v="26000"/>
    <s v="HSP-A"/>
    <s v="CEE Tier 1"/>
    <s v="OEM"/>
    <s v="-"/>
  </r>
  <r>
    <s v="6345763"/>
    <s v="Active"/>
    <x v="4"/>
    <s v="BRYANT HEATING AND COOLING SYSTEMS"/>
    <s v="677EPWA60****A"/>
    <s v=""/>
    <s v=""/>
    <s v=""/>
    <n v="57000"/>
    <s v="12.00"/>
    <x v="0"/>
    <s v="57000"/>
    <x v="1"/>
    <s v="32400"/>
    <s v="HSP-A"/>
    <s v="CEE Tier 1"/>
    <s v="OEM"/>
    <s v="-"/>
  </r>
  <r>
    <s v="6335194"/>
    <s v="Active"/>
    <x v="5"/>
    <s v="CARRIER AIR CONDITIONING"/>
    <s v="48VR*A42***50"/>
    <s v=""/>
    <s v=""/>
    <s v=""/>
    <n v="42000"/>
    <s v="12.00"/>
    <x v="0"/>
    <s v="42000"/>
    <x v="0"/>
    <s v="24000"/>
    <s v="HSP-A"/>
    <s v="CEE Tier 1"/>
    <s v="OEM"/>
    <s v="-"/>
  </r>
  <r>
    <s v="6335196"/>
    <s v="Active"/>
    <x v="5"/>
    <s v="CARRIER AIR CONDITIONING"/>
    <s v="48VR*A48***50"/>
    <s v=""/>
    <s v=""/>
    <s v=""/>
    <n v="47500"/>
    <s v="12.50"/>
    <x v="1"/>
    <s v="47000"/>
    <x v="0"/>
    <s v="26000"/>
    <s v="HSP-A"/>
    <s v="CEE Tier 1"/>
    <s v="OEM"/>
    <s v="-"/>
  </r>
  <r>
    <s v="6335198"/>
    <s v="Active"/>
    <x v="5"/>
    <s v="CARRIER AIR CONDITIONING"/>
    <s v="48VR*A60***50"/>
    <s v=""/>
    <s v=""/>
    <s v=""/>
    <n v="57000"/>
    <s v="12.00"/>
    <x v="0"/>
    <s v="57000"/>
    <x v="1"/>
    <s v="32400"/>
    <s v="HSP-A"/>
    <s v="CEE Tier 1"/>
    <s v="OEM"/>
    <s v="-"/>
  </r>
  <r>
    <s v="6335180"/>
    <s v="Active"/>
    <x v="5"/>
    <s v="CARRIER AIR CONDITIONING"/>
    <s v="50VR*A42***50"/>
    <s v=""/>
    <s v=""/>
    <s v=""/>
    <n v="42000"/>
    <s v="12.00"/>
    <x v="0"/>
    <s v="42000"/>
    <x v="0"/>
    <s v="24000"/>
    <s v="HSP-A"/>
    <s v="CEE Tier 1"/>
    <s v="OEM"/>
    <s v="-"/>
  </r>
  <r>
    <s v="6335181"/>
    <s v="Active"/>
    <x v="5"/>
    <s v="CARRIER AIR CONDITIONING"/>
    <s v="50VR*A42***60"/>
    <s v=""/>
    <s v=""/>
    <s v=""/>
    <n v="42000"/>
    <s v="12.00"/>
    <x v="0"/>
    <s v="42000"/>
    <x v="0"/>
    <s v="24000"/>
    <s v="HSP-A"/>
    <s v="CEE Tier 1"/>
    <s v="OEM"/>
    <s v="-"/>
  </r>
  <r>
    <s v="6335183"/>
    <s v="Active"/>
    <x v="5"/>
    <s v="CARRIER AIR CONDITIONING"/>
    <s v="50VR*A48***50"/>
    <s v=""/>
    <s v=""/>
    <s v=""/>
    <n v="47500"/>
    <s v="12.50"/>
    <x v="1"/>
    <s v="47000"/>
    <x v="0"/>
    <s v="26000"/>
    <s v="HSP-A"/>
    <s v="CEE Tier 1"/>
    <s v="OEM"/>
    <s v="-"/>
  </r>
  <r>
    <s v="6335184"/>
    <s v="Active"/>
    <x v="5"/>
    <s v="CARRIER AIR CONDITIONING"/>
    <s v="50VR*A48***60"/>
    <s v=""/>
    <s v=""/>
    <s v=""/>
    <n v="47500"/>
    <s v="12.50"/>
    <x v="1"/>
    <s v="47000"/>
    <x v="0"/>
    <s v="26000"/>
    <s v="HSP-A"/>
    <s v="CEE Tier 1"/>
    <s v="OEM"/>
    <s v="-"/>
  </r>
  <r>
    <s v="6335186"/>
    <s v="Active"/>
    <x v="5"/>
    <s v="CARRIER AIR CONDITIONING"/>
    <s v="50VR*A60***50"/>
    <s v=""/>
    <s v=""/>
    <s v=""/>
    <n v="57000"/>
    <s v="12.00"/>
    <x v="0"/>
    <s v="57000"/>
    <x v="1"/>
    <s v="32400"/>
    <s v="HSP-A"/>
    <s v="CEE Tier 1"/>
    <s v="OEM"/>
    <s v="-"/>
  </r>
  <r>
    <s v="6335187"/>
    <s v="Active"/>
    <x v="5"/>
    <s v="CARRIER AIR CONDITIONING"/>
    <s v="50VR*A60***60"/>
    <s v=""/>
    <s v=""/>
    <s v=""/>
    <n v="57000"/>
    <s v="12.00"/>
    <x v="0"/>
    <s v="57000"/>
    <x v="1"/>
    <s v="32400"/>
    <s v="HSP-A"/>
    <s v="CEE Tier 1"/>
    <s v="OEM"/>
    <s v="-"/>
  </r>
  <r>
    <s v="4890852"/>
    <s v="Active"/>
    <x v="6"/>
    <s v="CARRIER CORPORATION"/>
    <s v="50HCQ*05***1A*"/>
    <s v=""/>
    <s v=""/>
    <s v=""/>
    <n v="47000"/>
    <s v="12.80"/>
    <x v="4"/>
    <s v="46000"/>
    <x v="0"/>
    <s v="23800"/>
    <s v="HSP-A"/>
    <s v="CEE Tier 1"/>
    <s v="OEM"/>
    <s v="Yes"/>
  </r>
  <r>
    <s v="4890850"/>
    <s v="Active"/>
    <x v="6"/>
    <s v="CARRIER CORPORATION"/>
    <s v="50HCQ*05***5A*"/>
    <s v=""/>
    <s v=""/>
    <s v=""/>
    <n v="47000"/>
    <s v="12.80"/>
    <x v="4"/>
    <s v="46000"/>
    <x v="0"/>
    <s v="23800"/>
    <s v="HSP-A"/>
    <s v="CEE Tier 1"/>
    <s v="OEM"/>
    <s v="Yes"/>
  </r>
  <r>
    <s v="4890851"/>
    <s v="Active"/>
    <x v="6"/>
    <s v="CARRIER CORPORATION"/>
    <s v="50HCQ*05***6A*"/>
    <s v=""/>
    <s v=""/>
    <s v=""/>
    <n v="47000"/>
    <s v="12.80"/>
    <x v="4"/>
    <s v="46000"/>
    <x v="0"/>
    <s v="23800"/>
    <s v="HSP-A"/>
    <s v="CEE Tier 1"/>
    <s v="OEM"/>
    <s v="Yes"/>
  </r>
  <r>
    <s v="4890856"/>
    <s v="Active"/>
    <x v="6"/>
    <s v="CARRIER CORPORATION"/>
    <s v="50HCQ*06***1A*"/>
    <s v=""/>
    <s v=""/>
    <s v=""/>
    <n v="58500"/>
    <s v="12.50"/>
    <x v="0"/>
    <s v="55000"/>
    <x v="0"/>
    <s v="28600"/>
    <s v="HSP-A"/>
    <s v="CEE Tier 1"/>
    <s v="OEM"/>
    <s v="Yes"/>
  </r>
  <r>
    <s v="4890854"/>
    <s v="Active"/>
    <x v="6"/>
    <s v="CARRIER CORPORATION"/>
    <s v="50HCQ*06***5A*"/>
    <s v=""/>
    <s v=""/>
    <s v=""/>
    <n v="58500"/>
    <s v="12.50"/>
    <x v="0"/>
    <s v="55000"/>
    <x v="0"/>
    <s v="28600"/>
    <s v="HSP-A"/>
    <s v="CEE Tier 1"/>
    <s v="OEM"/>
    <s v="Yes"/>
  </r>
  <r>
    <s v="4890855"/>
    <s v="Active"/>
    <x v="6"/>
    <s v="CARRIER CORPORATION"/>
    <s v="50HCQ*06***6A*"/>
    <s v=""/>
    <s v=""/>
    <s v=""/>
    <n v="58500"/>
    <s v="12.50"/>
    <x v="0"/>
    <s v="55000"/>
    <x v="0"/>
    <s v="28600"/>
    <s v="HSP-A"/>
    <s v="CEE Tier 1"/>
    <s v="OEM"/>
    <s v="Yes"/>
  </r>
  <r>
    <s v="6345818"/>
    <s v="Active"/>
    <x v="7"/>
    <s v="COMFORTMAKER"/>
    <s v="PHR542***H***A*"/>
    <s v=""/>
    <s v=""/>
    <s v=""/>
    <n v="42000"/>
    <s v="12.00"/>
    <x v="0"/>
    <s v="42000"/>
    <x v="0"/>
    <s v="24000"/>
    <s v="HSP-A"/>
    <s v="CEE Tier 1"/>
    <s v="OEM"/>
    <s v="-"/>
  </r>
  <r>
    <s v="6345820"/>
    <s v="Active"/>
    <x v="7"/>
    <s v="COMFORTMAKER"/>
    <s v="PHR548***H***A*"/>
    <s v=""/>
    <s v=""/>
    <s v=""/>
    <n v="47500"/>
    <s v="12.50"/>
    <x v="1"/>
    <s v="47000"/>
    <x v="0"/>
    <s v="26000"/>
    <s v="HSP-A"/>
    <s v="CEE Tier 1"/>
    <s v="OEM"/>
    <s v="-"/>
  </r>
  <r>
    <s v="6345822"/>
    <s v="Active"/>
    <x v="7"/>
    <s v="COMFORTMAKER"/>
    <s v="PHR560***H***A*"/>
    <s v=""/>
    <s v=""/>
    <s v=""/>
    <n v="57000"/>
    <s v="12.00"/>
    <x v="0"/>
    <s v="57000"/>
    <x v="1"/>
    <s v="32400"/>
    <s v="HSP-A"/>
    <s v="CEE Tier 1"/>
    <s v="OEM"/>
    <s v="-"/>
  </r>
  <r>
    <s v="5376633"/>
    <s v="Active"/>
    <x v="8"/>
    <s v="DAIKIN APPLIED AMERICAS INC."/>
    <s v="DPS003AHHE***-3"/>
    <s v=""/>
    <s v=""/>
    <s v=""/>
    <n v="34400"/>
    <s v="12.85"/>
    <x v="5"/>
    <s v="30000"/>
    <x v="4"/>
    <s v="20400"/>
    <s v="HSP-A"/>
    <s v="CEE Tier 2"/>
    <s v="OEM"/>
    <s v="-"/>
  </r>
  <r>
    <s v="6721804"/>
    <s v="Active"/>
    <x v="8"/>
    <s v="DAIKIN APPLIED AMERICAS INC."/>
    <s v="DPS003AHHE4**-3"/>
    <s v=""/>
    <s v=""/>
    <s v=""/>
    <n v="34400"/>
    <s v="12.85"/>
    <x v="5"/>
    <s v="34000"/>
    <x v="4"/>
    <s v="20400"/>
    <s v="HSP-A"/>
    <s v="CEE Tier 2"/>
    <s v="OEM"/>
    <s v="-"/>
  </r>
  <r>
    <s v="5376635"/>
    <s v="Active"/>
    <x v="8"/>
    <s v="DAIKIN APPLIED AMERICAS INC."/>
    <s v="DPS003AHHG***-3"/>
    <s v=""/>
    <s v=""/>
    <s v=""/>
    <n v="34400"/>
    <s v="12.85"/>
    <x v="5"/>
    <s v="30000"/>
    <x v="4"/>
    <s v="20400"/>
    <s v="HSP-A"/>
    <s v="CEE Tier 2"/>
    <s v="OEM"/>
    <s v="-"/>
  </r>
  <r>
    <s v="6721808"/>
    <s v="Active"/>
    <x v="8"/>
    <s v="DAIKIN APPLIED AMERICAS INC."/>
    <s v="DPS003AHHG4**-3"/>
    <s v=""/>
    <s v=""/>
    <s v=""/>
    <n v="34400"/>
    <s v="12.85"/>
    <x v="5"/>
    <s v="34000"/>
    <x v="4"/>
    <s v="20400"/>
    <s v="HSP-A"/>
    <s v="CEE Tier 2"/>
    <s v="OEM"/>
    <s v="-"/>
  </r>
  <r>
    <s v="5376634"/>
    <s v="Active"/>
    <x v="8"/>
    <s v="DAIKIN APPLIED AMERICAS INC."/>
    <s v="DPS003AHHW***-3"/>
    <s v=""/>
    <s v=""/>
    <s v=""/>
    <n v="34400"/>
    <s v="12.85"/>
    <x v="5"/>
    <s v="30000"/>
    <x v="4"/>
    <s v="20400"/>
    <s v="HSP-A"/>
    <s v="CEE Tier 2"/>
    <s v="OEM"/>
    <s v="-"/>
  </r>
  <r>
    <s v="6721806"/>
    <s v="Active"/>
    <x v="8"/>
    <s v="DAIKIN APPLIED AMERICAS INC."/>
    <s v="DPS003AHHW4**-3"/>
    <s v=""/>
    <s v=""/>
    <s v=""/>
    <n v="34400"/>
    <s v="12.85"/>
    <x v="5"/>
    <s v="34000"/>
    <x v="4"/>
    <s v="20400"/>
    <s v="HSP-A"/>
    <s v="CEE Tier 2"/>
    <s v="OEM"/>
    <s v="-"/>
  </r>
  <r>
    <s v="5376632"/>
    <s v="Active"/>
    <x v="8"/>
    <s v="DAIKIN APPLIED AMERICAS INC."/>
    <s v="DPS003AHHY***-3"/>
    <s v=""/>
    <s v=""/>
    <s v=""/>
    <n v="34400"/>
    <s v="13.15"/>
    <x v="6"/>
    <s v="30000"/>
    <x v="5"/>
    <s v="20400"/>
    <s v="HSP-A"/>
    <s v="CEE Tier 2"/>
    <s v="OEM"/>
    <s v="-"/>
  </r>
  <r>
    <s v="6721802"/>
    <s v="Active"/>
    <x v="8"/>
    <s v="DAIKIN APPLIED AMERICAS INC."/>
    <s v="DPS003AHHY4**-3"/>
    <s v=""/>
    <s v=""/>
    <s v=""/>
    <n v="34400"/>
    <s v="13.15"/>
    <x v="6"/>
    <s v="34000"/>
    <x v="5"/>
    <s v="20400"/>
    <s v="HSP-A"/>
    <s v="CEE Tier 2"/>
    <s v="OEM"/>
    <s v="-"/>
  </r>
  <r>
    <s v="5376643"/>
    <s v="Active"/>
    <x v="8"/>
    <s v="DAIKIN APPLIED AMERICAS INC."/>
    <s v="DPS004AHHY***-4"/>
    <s v=""/>
    <s v=""/>
    <s v=""/>
    <n v="46000"/>
    <s v="12.10"/>
    <x v="7"/>
    <s v="43000"/>
    <x v="6"/>
    <s v="24200"/>
    <s v="HSP-A"/>
    <s v="CEE Tier 2"/>
    <s v="OEM"/>
    <s v="-"/>
  </r>
  <r>
    <s v="6721818"/>
    <s v="Active"/>
    <x v="8"/>
    <s v="DAIKIN APPLIED AMERICAS INC."/>
    <s v="DPS004AHHY4**-4"/>
    <s v=""/>
    <s v=""/>
    <s v=""/>
    <n v="46000"/>
    <s v="12.10"/>
    <x v="7"/>
    <s v="43000"/>
    <x v="6"/>
    <s v="24200"/>
    <s v="HSP-A"/>
    <s v="CEE Tier 2"/>
    <s v="OEM"/>
    <s v="-"/>
  </r>
  <r>
    <s v="5319467"/>
    <s v="Active"/>
    <x v="8"/>
    <s v="DAIKIN APPLIED AMERICAS INC."/>
    <s v="DPS005AHHE***-4"/>
    <s v=""/>
    <s v=""/>
    <s v=""/>
    <n v="57000"/>
    <s v="12.35"/>
    <x v="8"/>
    <s v="53500"/>
    <x v="7"/>
    <s v="33000"/>
    <s v="HSP-A"/>
    <s v="CEE Tier 2"/>
    <s v="OEM"/>
    <s v="-"/>
  </r>
  <r>
    <s v="5319475"/>
    <s v="Active"/>
    <x v="8"/>
    <s v="DAIKIN APPLIED AMERICAS INC."/>
    <s v="DPS005AHHE4**-4"/>
    <s v=""/>
    <s v=""/>
    <s v=""/>
    <n v="57000"/>
    <s v="12.35"/>
    <x v="8"/>
    <s v="53500"/>
    <x v="7"/>
    <s v="33000"/>
    <s v="HSP-A"/>
    <s v="CEE Tier 2"/>
    <s v="OEM"/>
    <s v="-"/>
  </r>
  <r>
    <s v="5319469"/>
    <s v="Active"/>
    <x v="8"/>
    <s v="DAIKIN APPLIED AMERICAS INC."/>
    <s v="DPS005AHHG***-4"/>
    <s v=""/>
    <s v=""/>
    <s v=""/>
    <n v="57000"/>
    <s v="12.35"/>
    <x v="8"/>
    <s v="53500"/>
    <x v="7"/>
    <s v="33000"/>
    <s v="HSP-A"/>
    <s v="CEE Tier 2"/>
    <s v="OEM"/>
    <s v="-"/>
  </r>
  <r>
    <s v="5319477"/>
    <s v="Active"/>
    <x v="8"/>
    <s v="DAIKIN APPLIED AMERICAS INC."/>
    <s v="DPS005AHHG4**-4"/>
    <s v=""/>
    <s v=""/>
    <s v=""/>
    <n v="57000"/>
    <s v="12.35"/>
    <x v="8"/>
    <s v="53500"/>
    <x v="7"/>
    <s v="33000"/>
    <s v="HSP-A"/>
    <s v="CEE Tier 2"/>
    <s v="OEM"/>
    <s v="-"/>
  </r>
  <r>
    <s v="5319468"/>
    <s v="Active"/>
    <x v="8"/>
    <s v="DAIKIN APPLIED AMERICAS INC."/>
    <s v="DPS005AHHW***-4"/>
    <s v=""/>
    <s v=""/>
    <s v=""/>
    <n v="57000"/>
    <s v="12.35"/>
    <x v="8"/>
    <s v="53500"/>
    <x v="7"/>
    <s v="33000"/>
    <s v="HSP-A"/>
    <s v="CEE Tier 2"/>
    <s v="OEM"/>
    <s v="-"/>
  </r>
  <r>
    <s v="5319476"/>
    <s v="Active"/>
    <x v="8"/>
    <s v="DAIKIN APPLIED AMERICAS INC."/>
    <s v="DPS005AHHW4**-4"/>
    <s v=""/>
    <s v=""/>
    <s v=""/>
    <n v="57000"/>
    <s v="12.35"/>
    <x v="8"/>
    <s v="53500"/>
    <x v="7"/>
    <s v="33000"/>
    <s v="HSP-A"/>
    <s v="CEE Tier 2"/>
    <s v="OEM"/>
    <s v="-"/>
  </r>
  <r>
    <s v="5319466"/>
    <s v="Active"/>
    <x v="8"/>
    <s v="DAIKIN APPLIED AMERICAS INC."/>
    <s v="DPS005AHHY***-4"/>
    <s v=""/>
    <s v=""/>
    <s v=""/>
    <n v="57000"/>
    <s v="12.65"/>
    <x v="9"/>
    <s v="53500"/>
    <x v="1"/>
    <s v="33000"/>
    <s v="HSP-A"/>
    <s v="CEE Tier 2"/>
    <s v="OEM"/>
    <s v="-"/>
  </r>
  <r>
    <s v="5319474"/>
    <s v="Active"/>
    <x v="8"/>
    <s v="DAIKIN APPLIED AMERICAS INC."/>
    <s v="DPS005AHHY4**-4"/>
    <s v=""/>
    <s v=""/>
    <s v=""/>
    <n v="57000"/>
    <s v="12.65"/>
    <x v="9"/>
    <s v="53500"/>
    <x v="1"/>
    <s v="33000"/>
    <s v="HSP-A"/>
    <s v="CEE Tier 2"/>
    <s v="OEM"/>
    <s v="-"/>
  </r>
  <r>
    <s v="6345829"/>
    <s v="Active"/>
    <x v="9"/>
    <s v="DAY &amp; NIGHT"/>
    <s v="PHR542***H***A*"/>
    <s v=""/>
    <s v=""/>
    <s v=""/>
    <n v="42000"/>
    <s v="12.00"/>
    <x v="0"/>
    <s v="42000"/>
    <x v="0"/>
    <s v="24000"/>
    <s v="HSP-A"/>
    <s v="CEE Tier 1"/>
    <s v="OEM"/>
    <s v="-"/>
  </r>
  <r>
    <s v="6345831"/>
    <s v="Active"/>
    <x v="9"/>
    <s v="DAY &amp; NIGHT"/>
    <s v="PHR548***H***A*"/>
    <s v=""/>
    <s v=""/>
    <s v=""/>
    <n v="47500"/>
    <s v="12.50"/>
    <x v="1"/>
    <s v="47000"/>
    <x v="0"/>
    <s v="26000"/>
    <s v="HSP-A"/>
    <s v="CEE Tier 1"/>
    <s v="OEM"/>
    <s v="-"/>
  </r>
  <r>
    <s v="6345833"/>
    <s v="Active"/>
    <x v="9"/>
    <s v="DAY &amp; NIGHT"/>
    <s v="PHR560***H***A*"/>
    <s v=""/>
    <s v=""/>
    <s v=""/>
    <n v="57000"/>
    <s v="12.00"/>
    <x v="0"/>
    <s v="57000"/>
    <x v="1"/>
    <s v="32400"/>
    <s v="HSP-A"/>
    <s v="CEE Tier 1"/>
    <s v="OEM"/>
    <s v="-"/>
  </r>
  <r>
    <s v="6345785"/>
    <s v="Active"/>
    <x v="10"/>
    <s v="HEIL"/>
    <s v="PHR542***H***A*"/>
    <s v=""/>
    <s v=""/>
    <s v=""/>
    <n v="42000"/>
    <s v="12.00"/>
    <x v="0"/>
    <s v="42000"/>
    <x v="0"/>
    <s v="24000"/>
    <s v="HSP-A"/>
    <s v="CEE Tier 1"/>
    <s v="OEM"/>
    <s v="-"/>
  </r>
  <r>
    <s v="6345787"/>
    <s v="Active"/>
    <x v="10"/>
    <s v="HEIL"/>
    <s v="PHR548***H***A*"/>
    <s v=""/>
    <s v=""/>
    <s v=""/>
    <n v="47500"/>
    <s v="12.50"/>
    <x v="1"/>
    <s v="47000"/>
    <x v="0"/>
    <s v="26000"/>
    <s v="HSP-A"/>
    <s v="CEE Tier 1"/>
    <s v="OEM"/>
    <s v="-"/>
  </r>
  <r>
    <s v="6345789"/>
    <s v="Active"/>
    <x v="10"/>
    <s v="HEIL"/>
    <s v="PHR560***H***A*"/>
    <s v=""/>
    <s v=""/>
    <s v=""/>
    <n v="57000"/>
    <s v="12.00"/>
    <x v="0"/>
    <s v="57000"/>
    <x v="1"/>
    <s v="32400"/>
    <s v="HSP-A"/>
    <s v="CEE Tier 1"/>
    <s v="OEM"/>
    <s v="-"/>
  </r>
  <r>
    <s v="4935367"/>
    <s v="Active"/>
    <x v="11"/>
    <s v="INTERNATIONAL COMFORT PRODUCTS"/>
    <s v="RHH048H********"/>
    <s v=""/>
    <s v=""/>
    <s v=""/>
    <n v="47000"/>
    <s v="12.80"/>
    <x v="4"/>
    <s v="46000"/>
    <x v="0"/>
    <s v="23800"/>
    <s v="HSP-A"/>
    <s v="CEE Tier 1"/>
    <s v="OEM"/>
    <s v="Yes"/>
  </r>
  <r>
    <s v="4935368"/>
    <s v="Active"/>
    <x v="11"/>
    <s v="INTERNATIONAL COMFORT PRODUCTS"/>
    <s v="RHH048L********"/>
    <s v=""/>
    <s v=""/>
    <s v=""/>
    <n v="47000"/>
    <s v="12.80"/>
    <x v="4"/>
    <s v="46000"/>
    <x v="0"/>
    <s v="23800"/>
    <s v="HSP-A"/>
    <s v="CEE Tier 1"/>
    <s v="OEM"/>
    <s v="Yes"/>
  </r>
  <r>
    <s v="4935365"/>
    <s v="Active"/>
    <x v="11"/>
    <s v="INTERNATIONAL COMFORT PRODUCTS"/>
    <s v="RHH048S********"/>
    <s v=""/>
    <s v=""/>
    <s v=""/>
    <n v="47000"/>
    <s v="12.80"/>
    <x v="4"/>
    <s v="46000"/>
    <x v="0"/>
    <s v="23800"/>
    <s v="HSP-A"/>
    <s v="CEE Tier 1"/>
    <s v="OEM"/>
    <s v="Yes"/>
  </r>
  <r>
    <s v="4935403"/>
    <s v="Active"/>
    <x v="11"/>
    <s v="INTERNATIONAL COMFORT PRODUCTS"/>
    <s v="RHH060H********"/>
    <s v=""/>
    <s v=""/>
    <s v=""/>
    <n v="58500"/>
    <s v="12.50"/>
    <x v="0"/>
    <s v="55000"/>
    <x v="0"/>
    <s v="28600"/>
    <s v="HSP-A"/>
    <s v="CEE Tier 1"/>
    <s v="OEM"/>
    <s v="Yes"/>
  </r>
  <r>
    <s v="4935404"/>
    <s v="Active"/>
    <x v="11"/>
    <s v="INTERNATIONAL COMFORT PRODUCTS"/>
    <s v="RHH060L********"/>
    <s v=""/>
    <s v=""/>
    <s v=""/>
    <n v="58500"/>
    <s v="12.50"/>
    <x v="0"/>
    <s v="55000"/>
    <x v="0"/>
    <s v="28600"/>
    <s v="HSP-A"/>
    <s v="CEE Tier 1"/>
    <s v="OEM"/>
    <s v="Yes"/>
  </r>
  <r>
    <s v="4935401"/>
    <s v="Active"/>
    <x v="11"/>
    <s v="INTERNATIONAL COMFORT PRODUCTS"/>
    <s v="RHH060S********"/>
    <s v=""/>
    <s v=""/>
    <s v=""/>
    <n v="58500"/>
    <s v="12.50"/>
    <x v="0"/>
    <s v="55000"/>
    <x v="0"/>
    <s v="28600"/>
    <s v="HSP-A"/>
    <s v="CEE Tier 1"/>
    <s v="OEM"/>
    <s v="Yes"/>
  </r>
  <r>
    <s v="6345840"/>
    <s v="Active"/>
    <x v="12"/>
    <s v="KEEPRITE"/>
    <s v="PHR542***H***A*"/>
    <s v=""/>
    <s v=""/>
    <s v=""/>
    <n v="42000"/>
    <s v="12.00"/>
    <x v="0"/>
    <s v="42000"/>
    <x v="0"/>
    <s v="24000"/>
    <s v="HSP-A"/>
    <s v="CEE Tier 1"/>
    <s v="OEM"/>
    <s v="-"/>
  </r>
  <r>
    <s v="6345842"/>
    <s v="Active"/>
    <x v="12"/>
    <s v="KEEPRITE"/>
    <s v="PHR548***H***A*"/>
    <s v=""/>
    <s v=""/>
    <s v=""/>
    <n v="47500"/>
    <s v="12.50"/>
    <x v="1"/>
    <s v="47000"/>
    <x v="0"/>
    <s v="26000"/>
    <s v="HSP-A"/>
    <s v="CEE Tier 1"/>
    <s v="OEM"/>
    <s v="-"/>
  </r>
  <r>
    <s v="6345844"/>
    <s v="Active"/>
    <x v="12"/>
    <s v="KEEPRITE"/>
    <s v="PHR560***H***A*"/>
    <s v=""/>
    <s v=""/>
    <s v=""/>
    <n v="57000"/>
    <s v="12.00"/>
    <x v="0"/>
    <s v="57000"/>
    <x v="1"/>
    <s v="32400"/>
    <s v="HSP-A"/>
    <s v="CEE Tier 1"/>
    <s v="OEM"/>
    <s v="-"/>
  </r>
  <r>
    <s v="6345851"/>
    <s v="Active"/>
    <x v="13"/>
    <s v="KENMORE"/>
    <s v="PHR542***H***A*"/>
    <s v=""/>
    <s v=""/>
    <s v=""/>
    <n v="42000"/>
    <s v="12.00"/>
    <x v="0"/>
    <s v="42000"/>
    <x v="0"/>
    <s v="24000"/>
    <s v="HSP-A"/>
    <s v="CEE Tier 1"/>
    <s v="OEM"/>
    <s v="-"/>
  </r>
  <r>
    <s v="6345853"/>
    <s v="Active"/>
    <x v="13"/>
    <s v="KENMORE"/>
    <s v="PHR548***H***A*"/>
    <s v=""/>
    <s v=""/>
    <s v=""/>
    <n v="47500"/>
    <s v="12.50"/>
    <x v="1"/>
    <s v="47000"/>
    <x v="0"/>
    <s v="26000"/>
    <s v="HSP-A"/>
    <s v="CEE Tier 1"/>
    <s v="OEM"/>
    <s v="-"/>
  </r>
  <r>
    <s v="6345855"/>
    <s v="Active"/>
    <x v="13"/>
    <s v="KENMORE"/>
    <s v="PHR560***H***A*"/>
    <s v=""/>
    <s v=""/>
    <s v=""/>
    <n v="57000"/>
    <s v="12.00"/>
    <x v="0"/>
    <s v="57000"/>
    <x v="1"/>
    <s v="32400"/>
    <s v="HSP-A"/>
    <s v="CEE Tier 1"/>
    <s v="OEM"/>
    <s v="-"/>
  </r>
  <r>
    <s v="6345862"/>
    <s v="Active"/>
    <x v="14"/>
    <s v="TEMPSTAR"/>
    <s v="PHR542***H***A*"/>
    <s v=""/>
    <s v=""/>
    <s v=""/>
    <n v="42000"/>
    <s v="12.00"/>
    <x v="0"/>
    <s v="42000"/>
    <x v="0"/>
    <s v="24000"/>
    <s v="HSP-A"/>
    <s v="CEE Tier 1"/>
    <s v="OEM"/>
    <s v="-"/>
  </r>
  <r>
    <s v="6345864"/>
    <s v="Active"/>
    <x v="14"/>
    <s v="TEMPSTAR"/>
    <s v="PHR548***H***A*"/>
    <s v=""/>
    <s v=""/>
    <s v=""/>
    <n v="47500"/>
    <s v="12.50"/>
    <x v="1"/>
    <s v="47000"/>
    <x v="0"/>
    <s v="26000"/>
    <s v="HSP-A"/>
    <s v="CEE Tier 1"/>
    <s v="OEM"/>
    <s v="-"/>
  </r>
  <r>
    <s v="6345866"/>
    <s v="Active"/>
    <x v="14"/>
    <s v="TEMPSTAR"/>
    <s v="PHR560***H***A*"/>
    <s v=""/>
    <s v=""/>
    <s v=""/>
    <n v="57000"/>
    <s v="12.00"/>
    <x v="0"/>
    <s v="57000"/>
    <x v="1"/>
    <s v="32400"/>
    <s v="HSP-A"/>
    <s v="CEE Tier 1"/>
    <s v="OEM"/>
    <s v="-"/>
  </r>
  <r>
    <s v="7180038"/>
    <s v="Active"/>
    <x v="15"/>
    <s v="TRANE"/>
    <s v="4DCZ6036B3"/>
    <s v=""/>
    <s v=""/>
    <s v=""/>
    <n v="36000"/>
    <s v="12.20"/>
    <x v="2"/>
    <s v="31000"/>
    <x v="2"/>
    <s v="19200"/>
    <s v="HSP-A"/>
    <s v="CEE Tier 2"/>
    <s v="OEM"/>
    <s v="-"/>
  </r>
  <r>
    <s v="7180043"/>
    <s v="Active"/>
    <x v="15"/>
    <s v="TRANE"/>
    <s v="4DCZ6048B3"/>
    <s v=""/>
    <s v=""/>
    <s v=""/>
    <n v="47500"/>
    <s v="12.00"/>
    <x v="2"/>
    <s v="42000"/>
    <x v="1"/>
    <s v="23200"/>
    <s v="HSP-A"/>
    <s v="CEE Tier 2"/>
    <s v="OEM"/>
    <s v="-"/>
  </r>
  <r>
    <s v="1505063"/>
    <s v="Active"/>
    <x v="15"/>
    <s v="TRANE"/>
    <s v="4WCZ6036A3"/>
    <s v=""/>
    <s v=""/>
    <s v=""/>
    <n v="36000"/>
    <s v="12.20"/>
    <x v="3"/>
    <s v="34000"/>
    <x v="3"/>
    <s v="20800"/>
    <s v="HSP-A"/>
    <s v="CEE Tier 2"/>
    <s v="OEM"/>
    <s v="-"/>
  </r>
  <r>
    <s v="1505065"/>
    <s v="Active"/>
    <x v="15"/>
    <s v="TRANE"/>
    <s v="4WCZ6036A4"/>
    <s v=""/>
    <s v=""/>
    <s v=""/>
    <n v="36000"/>
    <s v="12.20"/>
    <x v="3"/>
    <s v="34000"/>
    <x v="3"/>
    <s v="20800"/>
    <s v="HSP-A"/>
    <s v="CEE Tier 2"/>
    <s v="OEM"/>
    <s v="-"/>
  </r>
  <r>
    <s v="7180036"/>
    <s v="Active"/>
    <x v="15"/>
    <s v="TRANE"/>
    <s v="4WCZ6036B3"/>
    <s v=""/>
    <s v=""/>
    <s v=""/>
    <n v="36000"/>
    <s v="12.20"/>
    <x v="2"/>
    <s v="31000"/>
    <x v="2"/>
    <s v="19200"/>
    <s v="HSP-A"/>
    <s v="CEE Tier 2"/>
    <s v="OEM"/>
    <s v="-"/>
  </r>
  <r>
    <s v="7180037"/>
    <s v="Active"/>
    <x v="15"/>
    <s v="TRANE"/>
    <s v="4WCZ6036B4"/>
    <s v=""/>
    <s v=""/>
    <s v=""/>
    <n v="36000"/>
    <s v="12.20"/>
    <x v="2"/>
    <s v="31000"/>
    <x v="2"/>
    <s v="19200"/>
    <s v="HSP-A"/>
    <s v="CEE Tier 2"/>
    <s v="OEM"/>
    <s v="-"/>
  </r>
  <r>
    <s v="1505073"/>
    <s v="Active"/>
    <x v="15"/>
    <s v="TRANE"/>
    <s v="4WCZ6048A3"/>
    <s v=""/>
    <s v=""/>
    <s v=""/>
    <n v="47500"/>
    <s v="12.00"/>
    <x v="2"/>
    <s v="44500"/>
    <x v="3"/>
    <s v="27000"/>
    <s v="HSP-A"/>
    <s v="CEE Tier 2"/>
    <s v="OEM"/>
    <s v="-"/>
  </r>
  <r>
    <s v="1505075"/>
    <s v="Active"/>
    <x v="15"/>
    <s v="TRANE"/>
    <s v="4WCZ6048A4"/>
    <s v=""/>
    <s v=""/>
    <s v=""/>
    <n v="47500"/>
    <s v="12.00"/>
    <x v="2"/>
    <s v="44500"/>
    <x v="3"/>
    <s v="27000"/>
    <s v="HSP-A"/>
    <s v="CEE Tier 2"/>
    <s v="OEM"/>
    <s v="-"/>
  </r>
  <r>
    <s v="7180041"/>
    <s v="Active"/>
    <x v="15"/>
    <s v="TRANE"/>
    <s v="4WCZ6048B3"/>
    <s v=""/>
    <s v=""/>
    <s v=""/>
    <n v="47500"/>
    <s v="12.00"/>
    <x v="2"/>
    <s v="42000"/>
    <x v="1"/>
    <s v="23200"/>
    <s v="HSP-A"/>
    <s v="CEE Tier 2"/>
    <s v="OEM"/>
    <s v="-"/>
  </r>
  <r>
    <s v="7180042"/>
    <s v="Active"/>
    <x v="15"/>
    <s v="TRANE"/>
    <s v="4WCZ6048B4"/>
    <s v=""/>
    <s v=""/>
    <s v=""/>
    <n v="47500"/>
    <s v="12.00"/>
    <x v="2"/>
    <s v="42000"/>
    <x v="1"/>
    <s v="23200"/>
    <s v="HSP-A"/>
    <s v="CEE Tier 2"/>
    <s v="OEM"/>
    <s v="-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98">
  <r>
    <s v="6345795"/>
    <s v="Active"/>
    <x v="0"/>
    <s v="AIRQUEST"/>
    <s v="PHR542***K***A*"/>
    <s v=""/>
    <s v=""/>
    <s v=""/>
    <n v="42000"/>
    <s v="12.00"/>
    <x v="0"/>
    <s v="42000"/>
    <x v="0"/>
    <s v="24000"/>
    <s v="HSP-A"/>
    <s v="CEE Tier 1"/>
    <s v="OEM"/>
    <s v="-"/>
  </r>
  <r>
    <s v="6345797"/>
    <s v="Active"/>
    <x v="0"/>
    <s v="AIRQUEST"/>
    <s v="PHR548***K***A*"/>
    <s v=""/>
    <s v=""/>
    <s v=""/>
    <n v="47500"/>
    <s v="12.50"/>
    <x v="1"/>
    <s v="47000"/>
    <x v="0"/>
    <s v="26000"/>
    <s v="HSP-A"/>
    <s v="CEE Tier 1"/>
    <s v="OEM"/>
    <s v="-"/>
  </r>
  <r>
    <s v="6345799"/>
    <s v="Active"/>
    <x v="0"/>
    <s v="AIRQUEST"/>
    <s v="PHR560***K***A*"/>
    <s v=""/>
    <s v=""/>
    <s v=""/>
    <n v="57000"/>
    <s v="12.00"/>
    <x v="0"/>
    <s v="57000"/>
    <x v="1"/>
    <s v="32400"/>
    <s v="HSP-A"/>
    <s v="CEE Tier 1"/>
    <s v="OEM"/>
    <s v="-"/>
  </r>
  <r>
    <s v="8143322"/>
    <s v="Active"/>
    <x v="1"/>
    <s v="AMANA HEATING AND AIR CONDITIONING"/>
    <s v="APH1636M41A*"/>
    <s v=""/>
    <s v=""/>
    <s v=""/>
    <n v="33600"/>
    <s v="12.00"/>
    <x v="2"/>
    <s v="33600"/>
    <x v="0"/>
    <s v="19400"/>
    <s v="HSP-A"/>
    <s v="CEE Tier 2"/>
    <s v="OEM"/>
    <s v="Yes"/>
  </r>
  <r>
    <s v="8143323"/>
    <s v="Active"/>
    <x v="1"/>
    <s v="AMANA HEATING AND AIR CONDITIONING"/>
    <s v="APH1642M41A*"/>
    <s v=""/>
    <s v=""/>
    <s v=""/>
    <n v="41000"/>
    <s v="12.00"/>
    <x v="2"/>
    <s v="38000"/>
    <x v="0"/>
    <s v="21600"/>
    <s v="HSP-A"/>
    <s v="CEE Tier 2"/>
    <s v="OEM"/>
    <s v="Yes"/>
  </r>
  <r>
    <s v="8143324"/>
    <s v="Active"/>
    <x v="1"/>
    <s v="AMANA HEATING AND AIR CONDITIONING"/>
    <s v="APH1648M41A*"/>
    <s v=""/>
    <s v=""/>
    <s v=""/>
    <n v="47000"/>
    <s v="12.00"/>
    <x v="2"/>
    <s v="45500"/>
    <x v="0"/>
    <s v="27000"/>
    <s v="HSP-A"/>
    <s v="CEE Tier 2"/>
    <s v="OEM"/>
    <s v="Yes"/>
  </r>
  <r>
    <s v="7795572"/>
    <s v="Active"/>
    <x v="2"/>
    <s v="AMERICAN STANDARD"/>
    <s v="4DCZ6036C1"/>
    <s v=""/>
    <s v=""/>
    <s v=""/>
    <n v="36000"/>
    <s v="12.20"/>
    <x v="2"/>
    <s v="31000"/>
    <x v="2"/>
    <s v="19200"/>
    <s v="HSP-A"/>
    <s v="CEE Tier 2"/>
    <s v="OEM"/>
    <s v="-"/>
  </r>
  <r>
    <s v="7795573"/>
    <s v="Active"/>
    <x v="2"/>
    <s v="AMERICAN STANDARD"/>
    <s v="4DCZ6048C1"/>
    <s v=""/>
    <s v=""/>
    <s v=""/>
    <n v="47500"/>
    <s v="12.00"/>
    <x v="2"/>
    <s v="42000"/>
    <x v="1"/>
    <s v="23200"/>
    <s v="HSP-A"/>
    <s v="CEE Tier 2"/>
    <s v="OEM"/>
    <s v="-"/>
  </r>
  <r>
    <s v="8955003"/>
    <s v="Active"/>
    <x v="2"/>
    <s v="AMERICAN STANDARD"/>
    <s v="4WCY5024A1"/>
    <s v=""/>
    <s v=""/>
    <s v=""/>
    <n v="25000"/>
    <s v="13.00"/>
    <x v="0"/>
    <s v="22400"/>
    <x v="2"/>
    <s v="13100"/>
    <s v="HSP-A"/>
    <s v="CEE Tier 1"/>
    <s v="OEM"/>
    <s v="-"/>
  </r>
  <r>
    <s v="8955004"/>
    <s v="Active"/>
    <x v="2"/>
    <s v="AMERICAN STANDARD"/>
    <s v="4WCY5030A1"/>
    <s v=""/>
    <s v=""/>
    <s v=""/>
    <n v="30000"/>
    <s v="12.00"/>
    <x v="0"/>
    <s v="28000"/>
    <x v="0"/>
    <s v="16700"/>
    <s v="HSP-A"/>
    <s v="CEE Tier 1"/>
    <s v="OEM"/>
    <s v="-"/>
  </r>
  <r>
    <s v="8955005"/>
    <s v="Active"/>
    <x v="2"/>
    <s v="AMERICAN STANDARD"/>
    <s v="4WCY5036A1"/>
    <s v=""/>
    <s v=""/>
    <s v=""/>
    <n v="36000"/>
    <s v="12.00"/>
    <x v="0"/>
    <s v="32600"/>
    <x v="3"/>
    <s v="21800"/>
    <s v="HSP-A"/>
    <s v="CEE Tier 1"/>
    <s v="OEM"/>
    <s v="-"/>
  </r>
  <r>
    <s v="8955006"/>
    <s v="Active"/>
    <x v="2"/>
    <s v="AMERICAN STANDARD"/>
    <s v="4WCY5042A1"/>
    <s v=""/>
    <s v=""/>
    <s v=""/>
    <n v="41500"/>
    <s v="12.00"/>
    <x v="0"/>
    <s v="37000"/>
    <x v="3"/>
    <s v="21200"/>
    <s v="HSP-A"/>
    <s v="CEE Tier 1"/>
    <s v="OEM"/>
    <s v="-"/>
  </r>
  <r>
    <s v="8955007"/>
    <s v="Active"/>
    <x v="2"/>
    <s v="AMERICAN STANDARD"/>
    <s v="4WCY5048A1"/>
    <s v=""/>
    <s v=""/>
    <s v=""/>
    <n v="47500"/>
    <s v="12.00"/>
    <x v="0"/>
    <s v="42500"/>
    <x v="3"/>
    <s v="23200"/>
    <s v="HSP-A"/>
    <s v="CEE Tier 1"/>
    <s v="OEM"/>
    <s v="-"/>
  </r>
  <r>
    <s v="1505062"/>
    <s v="Active"/>
    <x v="2"/>
    <s v="AMERICAN STANDARD"/>
    <s v="4WCZ6036A1"/>
    <s v=""/>
    <s v=""/>
    <s v=""/>
    <n v="36000"/>
    <s v="12.20"/>
    <x v="3"/>
    <s v="34000"/>
    <x v="4"/>
    <s v="20800"/>
    <s v="HSP-A"/>
    <s v="CEE Tier 2"/>
    <s v="OEM"/>
    <s v="-"/>
  </r>
  <r>
    <s v="7180047"/>
    <s v="Active"/>
    <x v="2"/>
    <s v="AMERICAN STANDARD"/>
    <s v="4WCZ6036B1"/>
    <s v=""/>
    <s v=""/>
    <s v=""/>
    <n v="36000"/>
    <s v="12.20"/>
    <x v="2"/>
    <s v="31000"/>
    <x v="2"/>
    <s v="19200"/>
    <s v="HSP-A"/>
    <s v="CEE Tier 2"/>
    <s v="OEM"/>
    <s v="-"/>
  </r>
  <r>
    <s v="1505072"/>
    <s v="Active"/>
    <x v="2"/>
    <s v="AMERICAN STANDARD"/>
    <s v="4WCZ6048A1"/>
    <s v=""/>
    <s v=""/>
    <s v=""/>
    <n v="47500"/>
    <s v="12.00"/>
    <x v="2"/>
    <s v="44500"/>
    <x v="4"/>
    <s v="27000"/>
    <s v="HSP-A"/>
    <s v="CEE Tier 2"/>
    <s v="OEM"/>
    <s v="-"/>
  </r>
  <r>
    <s v="7180052"/>
    <s v="Active"/>
    <x v="2"/>
    <s v="AMERICAN STANDARD"/>
    <s v="4WCZ6048B1"/>
    <s v=""/>
    <s v=""/>
    <s v=""/>
    <n v="47500"/>
    <s v="12.00"/>
    <x v="2"/>
    <s v="42000"/>
    <x v="1"/>
    <s v="23200"/>
    <s v="HSP-A"/>
    <s v="CEE Tier 2"/>
    <s v="OEM"/>
    <s v="-"/>
  </r>
  <r>
    <s v="8107730"/>
    <s v="Active"/>
    <x v="2"/>
    <s v="AMERICAN STANDARD"/>
    <s v="4WHC4024A1"/>
    <s v=""/>
    <s v=""/>
    <s v=""/>
    <n v="24800"/>
    <s v="13.60"/>
    <x v="2"/>
    <s v="21200"/>
    <x v="0"/>
    <s v="11700"/>
    <s v="HSP-A"/>
    <s v="CEE Tier 2"/>
    <s v="OEM"/>
    <s v="-"/>
  </r>
  <r>
    <s v="6345806"/>
    <s v="Active"/>
    <x v="3"/>
    <s v="ARCOAIRE"/>
    <s v="PHR542***K***A*"/>
    <s v=""/>
    <s v=""/>
    <s v=""/>
    <n v="42000"/>
    <s v="12.00"/>
    <x v="0"/>
    <s v="42000"/>
    <x v="0"/>
    <s v="24000"/>
    <s v="HSP-A"/>
    <s v="CEE Tier 1"/>
    <s v="OEM"/>
    <s v="-"/>
  </r>
  <r>
    <s v="6345808"/>
    <s v="Active"/>
    <x v="3"/>
    <s v="ARCOAIRE"/>
    <s v="PHR548***K***A*"/>
    <s v=""/>
    <s v=""/>
    <s v=""/>
    <n v="47500"/>
    <s v="12.50"/>
    <x v="1"/>
    <s v="47000"/>
    <x v="0"/>
    <s v="26000"/>
    <s v="HSP-A"/>
    <s v="CEE Tier 1"/>
    <s v="OEM"/>
    <s v="-"/>
  </r>
  <r>
    <s v="6345810"/>
    <s v="Active"/>
    <x v="3"/>
    <s v="ARCOAIRE"/>
    <s v="PHR560***K***A*"/>
    <s v=""/>
    <s v=""/>
    <s v=""/>
    <n v="57000"/>
    <s v="12.00"/>
    <x v="0"/>
    <s v="57000"/>
    <x v="1"/>
    <s v="32400"/>
    <s v="HSP-A"/>
    <s v="CEE Tier 1"/>
    <s v="OEM"/>
    <s v="-"/>
  </r>
  <r>
    <s v="4935346"/>
    <s v="Active"/>
    <x v="4"/>
    <s v="BRYANT HEATING &amp; COOLING SYSTEMS"/>
    <s v="549JJ05**********A"/>
    <s v=""/>
    <s v=""/>
    <s v=""/>
    <n v="47000"/>
    <s v="12.80"/>
    <x v="4"/>
    <s v="46000"/>
    <x v="0"/>
    <s v="23800"/>
    <s v="HSP-A"/>
    <s v="CEE Tier 1"/>
    <s v="OEM"/>
    <s v="Yes"/>
  </r>
  <r>
    <s v="4935382"/>
    <s v="Active"/>
    <x v="4"/>
    <s v="BRYANT HEATING &amp; COOLING SYSTEMS"/>
    <s v="549JJ06**********A"/>
    <s v=""/>
    <s v=""/>
    <s v=""/>
    <n v="58500"/>
    <s v="12.50"/>
    <x v="0"/>
    <s v="55000"/>
    <x v="0"/>
    <s v="28600"/>
    <s v="HSP-A"/>
    <s v="CEE Tier 1"/>
    <s v="OEM"/>
    <s v="Yes"/>
  </r>
  <r>
    <s v="6345770"/>
    <s v="Active"/>
    <x v="5"/>
    <s v="BRYANT HEATING AND COOLING SYSTEMS"/>
    <s v="607ENXA42****A"/>
    <s v=""/>
    <s v=""/>
    <s v=""/>
    <n v="42000"/>
    <s v="12.00"/>
    <x v="0"/>
    <s v="42000"/>
    <x v="0"/>
    <s v="24000"/>
    <s v="HSP-A"/>
    <s v="CEE Tier 1"/>
    <s v="OEM"/>
    <s v="-"/>
  </r>
  <r>
    <s v="6345773"/>
    <s v="Active"/>
    <x v="5"/>
    <s v="BRYANT HEATING AND COOLING SYSTEMS"/>
    <s v="607ENXA48****A"/>
    <s v=""/>
    <s v=""/>
    <s v=""/>
    <n v="47500"/>
    <s v="12.50"/>
    <x v="1"/>
    <s v="47000"/>
    <x v="0"/>
    <s v="26000"/>
    <s v="HSP-A"/>
    <s v="CEE Tier 1"/>
    <s v="OEM"/>
    <s v="-"/>
  </r>
  <r>
    <s v="6345776"/>
    <s v="Active"/>
    <x v="5"/>
    <s v="BRYANT HEATING AND COOLING SYSTEMS"/>
    <s v="607ENXA60****A"/>
    <s v=""/>
    <s v=""/>
    <s v=""/>
    <n v="57000"/>
    <s v="12.00"/>
    <x v="0"/>
    <s v="57000"/>
    <x v="1"/>
    <s v="32400"/>
    <s v="HSP-A"/>
    <s v="CEE Tier 1"/>
    <s v="OEM"/>
    <s v="-"/>
  </r>
  <r>
    <s v="6345762"/>
    <s v="Discontinued"/>
    <x v="5"/>
    <s v="BRYANT HEATING AND COOLING SYSTEMS"/>
    <s v="677ENWA60****A"/>
    <s v=""/>
    <s v=""/>
    <s v=""/>
    <n v="57000"/>
    <s v="12.00"/>
    <x v="0"/>
    <s v="57000"/>
    <x v="1"/>
    <s v="32400"/>
    <s v="HSP-A"/>
    <s v="CEE Tier 1"/>
    <s v="OEM"/>
    <s v="-"/>
  </r>
  <r>
    <s v="8170665"/>
    <s v="Active"/>
    <x v="6"/>
    <s v="BRYANT HEATING AND COOLING SYSTEMS"/>
    <s v="677ENWB42****A"/>
    <s v=""/>
    <s v=""/>
    <s v=""/>
    <n v="42000"/>
    <s v="12.00"/>
    <x v="0"/>
    <s v="42000"/>
    <x v="0"/>
    <s v="24000"/>
    <s v="HSP-A"/>
    <s v="CEE Tier 1"/>
    <s v="OEM"/>
    <s v="-"/>
  </r>
  <r>
    <s v="8170666"/>
    <s v="Active"/>
    <x v="6"/>
    <s v="BRYANT HEATING AND COOLING SYSTEMS"/>
    <s v="677ENWB48****A"/>
    <s v=""/>
    <s v=""/>
    <s v=""/>
    <n v="47500"/>
    <s v="12.50"/>
    <x v="1"/>
    <s v="47000"/>
    <x v="0"/>
    <s v="26000"/>
    <s v="HSP-A"/>
    <s v="CEE Tier 1"/>
    <s v="OEM"/>
    <s v="-"/>
  </r>
  <r>
    <s v="8170667"/>
    <s v="Active"/>
    <x v="6"/>
    <s v="BRYANT HEATING AND COOLING SYSTEMS"/>
    <s v="677ENWB60****A"/>
    <s v=""/>
    <s v=""/>
    <s v=""/>
    <n v="57000"/>
    <s v="12.00"/>
    <x v="0"/>
    <s v="57000"/>
    <x v="1"/>
    <s v="32400"/>
    <s v="HSP-A"/>
    <s v="CEE Tier 1"/>
    <s v="OEM"/>
    <s v="-"/>
  </r>
  <r>
    <s v="6335197"/>
    <s v="Discontinued"/>
    <x v="7"/>
    <s v="CARRIER AIR CONDITIONING"/>
    <s v="48VR*A60***30"/>
    <s v=""/>
    <s v=""/>
    <s v=""/>
    <n v="57000"/>
    <s v="12.00"/>
    <x v="0"/>
    <s v="57000"/>
    <x v="1"/>
    <s v="32400"/>
    <s v="HSP-A"/>
    <s v="CEE Tier 1"/>
    <s v="OEM"/>
    <s v="-"/>
  </r>
  <r>
    <s v="7850746"/>
    <s v="Active"/>
    <x v="7"/>
    <s v="CARRIER AIR CONDITIONING"/>
    <s v="48VR*B42***30"/>
    <s v=""/>
    <s v=""/>
    <s v=""/>
    <n v="42000"/>
    <s v="12.00"/>
    <x v="0"/>
    <s v="42000"/>
    <x v="0"/>
    <s v="24000"/>
    <s v="HSP-A"/>
    <s v="CEE Tier 1"/>
    <s v="OEM"/>
    <s v="-"/>
  </r>
  <r>
    <s v="7850747"/>
    <s v="Active"/>
    <x v="7"/>
    <s v="CARRIER AIR CONDITIONING"/>
    <s v="48VR*B48***30"/>
    <s v=""/>
    <s v=""/>
    <s v=""/>
    <n v="47500"/>
    <s v="12.50"/>
    <x v="1"/>
    <s v="47000"/>
    <x v="0"/>
    <s v="26000"/>
    <s v="HSP-A"/>
    <s v="CEE Tier 1"/>
    <s v="OEM"/>
    <s v="-"/>
  </r>
  <r>
    <s v="7850748"/>
    <s v="Active"/>
    <x v="7"/>
    <s v="CARRIER AIR CONDITIONING"/>
    <s v="48VR*B60***30"/>
    <s v=""/>
    <s v=""/>
    <s v=""/>
    <n v="57000"/>
    <s v="12.00"/>
    <x v="0"/>
    <s v="57000"/>
    <x v="1"/>
    <s v="32400"/>
    <s v="HSP-A"/>
    <s v="CEE Tier 1"/>
    <s v="OEM"/>
    <s v="-"/>
  </r>
  <r>
    <s v="6335179"/>
    <s v="Active"/>
    <x v="7"/>
    <s v="CARRIER AIR CONDITIONING"/>
    <s v="50VR*A42***30"/>
    <s v=""/>
    <s v=""/>
    <s v=""/>
    <n v="42000"/>
    <s v="12.00"/>
    <x v="0"/>
    <s v="42000"/>
    <x v="0"/>
    <s v="24000"/>
    <s v="HSP-A"/>
    <s v="CEE Tier 1"/>
    <s v="OEM"/>
    <s v="-"/>
  </r>
  <r>
    <s v="6335182"/>
    <s v="Active"/>
    <x v="7"/>
    <s v="CARRIER AIR CONDITIONING"/>
    <s v="50VR*A48***30"/>
    <s v=""/>
    <s v=""/>
    <s v=""/>
    <n v="47500"/>
    <s v="12.50"/>
    <x v="1"/>
    <s v="47000"/>
    <x v="0"/>
    <s v="26000"/>
    <s v="HSP-A"/>
    <s v="CEE Tier 1"/>
    <s v="OEM"/>
    <s v="-"/>
  </r>
  <r>
    <s v="6335185"/>
    <s v="Active"/>
    <x v="7"/>
    <s v="CARRIER AIR CONDITIONING"/>
    <s v="50VR*A60***30"/>
    <s v=""/>
    <s v=""/>
    <s v=""/>
    <n v="57000"/>
    <s v="12.00"/>
    <x v="0"/>
    <s v="57000"/>
    <x v="1"/>
    <s v="32400"/>
    <s v="HSP-A"/>
    <s v="CEE Tier 1"/>
    <s v="OEM"/>
    <s v="-"/>
  </r>
  <r>
    <s v="4890849"/>
    <s v="Active"/>
    <x v="8"/>
    <s v="CARRIER CORPORATION"/>
    <s v="50HCQ*05***3A*"/>
    <s v=""/>
    <s v=""/>
    <s v=""/>
    <n v="47000"/>
    <s v="12.80"/>
    <x v="4"/>
    <s v="46000"/>
    <x v="0"/>
    <s v="23800"/>
    <s v="HSP-A"/>
    <s v="CEE Tier 1"/>
    <s v="OEM"/>
    <s v="Yes"/>
  </r>
  <r>
    <s v="4890853"/>
    <s v="Active"/>
    <x v="8"/>
    <s v="CARRIER CORPORATION"/>
    <s v="50HCQ*06***3A*"/>
    <s v=""/>
    <s v=""/>
    <s v=""/>
    <n v="58500"/>
    <s v="12.50"/>
    <x v="0"/>
    <s v="55000"/>
    <x v="0"/>
    <s v="28600"/>
    <s v="HSP-A"/>
    <s v="CEE Tier 1"/>
    <s v="OEM"/>
    <s v="Yes"/>
  </r>
  <r>
    <s v="6345817"/>
    <s v="Active"/>
    <x v="9"/>
    <s v="COMFORTMAKER"/>
    <s v="PHR542***K***A*"/>
    <s v=""/>
    <s v=""/>
    <s v=""/>
    <n v="42000"/>
    <s v="12.00"/>
    <x v="0"/>
    <s v="42000"/>
    <x v="0"/>
    <s v="24000"/>
    <s v="HSP-A"/>
    <s v="CEE Tier 1"/>
    <s v="OEM"/>
    <s v="-"/>
  </r>
  <r>
    <s v="6345819"/>
    <s v="Active"/>
    <x v="9"/>
    <s v="COMFORTMAKER"/>
    <s v="PHR548***K***A*"/>
    <s v=""/>
    <s v=""/>
    <s v=""/>
    <n v="47500"/>
    <s v="12.50"/>
    <x v="1"/>
    <s v="47000"/>
    <x v="0"/>
    <s v="26000"/>
    <s v="HSP-A"/>
    <s v="CEE Tier 1"/>
    <s v="OEM"/>
    <s v="-"/>
  </r>
  <r>
    <s v="6345821"/>
    <s v="Active"/>
    <x v="9"/>
    <s v="COMFORTMAKER"/>
    <s v="PHR560***K***A*"/>
    <s v=""/>
    <s v=""/>
    <s v=""/>
    <n v="57000"/>
    <s v="12.00"/>
    <x v="0"/>
    <s v="57000"/>
    <x v="1"/>
    <s v="32400"/>
    <s v="HSP-A"/>
    <s v="CEE Tier 1"/>
    <s v="OEM"/>
    <s v="-"/>
  </r>
  <r>
    <s v="8143327"/>
    <s v="Active"/>
    <x v="10"/>
    <s v="DAIKIN MANUFACTURING COMPANY, L.P."/>
    <s v="DP16HM3641A*"/>
    <s v=""/>
    <s v=""/>
    <s v=""/>
    <n v="33600"/>
    <s v="12.00"/>
    <x v="2"/>
    <s v="33600"/>
    <x v="0"/>
    <s v="19400"/>
    <s v="HSP-A"/>
    <s v="CEE Tier 2"/>
    <s v="OEM"/>
    <s v="Yes"/>
  </r>
  <r>
    <s v="8143328"/>
    <s v="Active"/>
    <x v="10"/>
    <s v="DAIKIN MANUFACTURING COMPANY, L.P."/>
    <s v="DP16HM4241A*"/>
    <s v=""/>
    <s v=""/>
    <s v=""/>
    <n v="41000"/>
    <s v="12.00"/>
    <x v="2"/>
    <s v="38000"/>
    <x v="0"/>
    <s v="21600"/>
    <s v="HSP-A"/>
    <s v="CEE Tier 2"/>
    <s v="OEM"/>
    <s v="Yes"/>
  </r>
  <r>
    <s v="8143329"/>
    <s v="Active"/>
    <x v="10"/>
    <s v="DAIKIN MANUFACTURING COMPANY, L.P."/>
    <s v="DP16HM4841A*"/>
    <s v=""/>
    <s v=""/>
    <s v=""/>
    <n v="47000"/>
    <s v="12.00"/>
    <x v="2"/>
    <s v="45500"/>
    <x v="0"/>
    <s v="27000"/>
    <s v="HSP-A"/>
    <s v="CEE Tier 2"/>
    <s v="OEM"/>
    <s v="Yes"/>
  </r>
  <r>
    <s v="6345828"/>
    <s v="Active"/>
    <x v="11"/>
    <s v="DAY &amp; NIGHT"/>
    <s v="PHR542***K***A*"/>
    <s v=""/>
    <s v=""/>
    <s v=""/>
    <n v="42000"/>
    <s v="12.00"/>
    <x v="0"/>
    <s v="42000"/>
    <x v="0"/>
    <s v="24000"/>
    <s v="HSP-A"/>
    <s v="CEE Tier 1"/>
    <s v="OEM"/>
    <s v="-"/>
  </r>
  <r>
    <s v="6345830"/>
    <s v="Active"/>
    <x v="11"/>
    <s v="DAY &amp; NIGHT"/>
    <s v="PHR548***K***A*"/>
    <s v=""/>
    <s v=""/>
    <s v=""/>
    <n v="47500"/>
    <s v="12.50"/>
    <x v="1"/>
    <s v="47000"/>
    <x v="0"/>
    <s v="26000"/>
    <s v="HSP-A"/>
    <s v="CEE Tier 1"/>
    <s v="OEM"/>
    <s v="-"/>
  </r>
  <r>
    <s v="6345832"/>
    <s v="Active"/>
    <x v="11"/>
    <s v="DAY &amp; NIGHT"/>
    <s v="PHR560***K***A*"/>
    <s v=""/>
    <s v=""/>
    <s v=""/>
    <n v="57000"/>
    <s v="12.00"/>
    <x v="0"/>
    <s v="57000"/>
    <x v="1"/>
    <s v="32400"/>
    <s v="HSP-A"/>
    <s v="CEE Tier 1"/>
    <s v="OEM"/>
    <s v="-"/>
  </r>
  <r>
    <s v="8143314"/>
    <s v="Active"/>
    <x v="12"/>
    <s v="GOODMAN MANUFACTURING CO., LP."/>
    <s v="GPH1636M41A*"/>
    <s v=""/>
    <s v=""/>
    <s v=""/>
    <n v="33600"/>
    <s v="12.00"/>
    <x v="2"/>
    <s v="33600"/>
    <x v="0"/>
    <s v="19400"/>
    <s v="HSP-A"/>
    <s v="CEE Tier 2"/>
    <s v="OEM"/>
    <s v="Yes"/>
  </r>
  <r>
    <s v="8143315"/>
    <s v="Active"/>
    <x v="12"/>
    <s v="GOODMAN MANUFACTURING CO., LP."/>
    <s v="GPH1642M41A*"/>
    <s v=""/>
    <s v=""/>
    <s v=""/>
    <n v="41000"/>
    <s v="12.00"/>
    <x v="2"/>
    <s v="38000"/>
    <x v="0"/>
    <s v="21600"/>
    <s v="HSP-A"/>
    <s v="CEE Tier 2"/>
    <s v="OEM"/>
    <s v="Yes"/>
  </r>
  <r>
    <s v="8143316"/>
    <s v="Active"/>
    <x v="12"/>
    <s v="GOODMAN MANUFACTURING CO., LP."/>
    <s v="GPH1648M41A*"/>
    <s v=""/>
    <s v=""/>
    <s v=""/>
    <n v="47000"/>
    <s v="12.00"/>
    <x v="2"/>
    <s v="45500"/>
    <x v="0"/>
    <s v="27000"/>
    <s v="HSP-A"/>
    <s v="CEE Tier 2"/>
    <s v="OEM"/>
    <s v="Yes"/>
  </r>
  <r>
    <s v="6345784"/>
    <s v="Active"/>
    <x v="13"/>
    <s v="HEIL"/>
    <s v="PHR542***K***A*"/>
    <s v=""/>
    <s v=""/>
    <s v=""/>
    <n v="42000"/>
    <s v="12.00"/>
    <x v="0"/>
    <s v="42000"/>
    <x v="0"/>
    <s v="24000"/>
    <s v="HSP-A"/>
    <s v="CEE Tier 1"/>
    <s v="OEM"/>
    <s v="-"/>
  </r>
  <r>
    <s v="6345786"/>
    <s v="Active"/>
    <x v="13"/>
    <s v="HEIL"/>
    <s v="PHR548***K***A*"/>
    <s v=""/>
    <s v=""/>
    <s v=""/>
    <n v="47500"/>
    <s v="12.50"/>
    <x v="1"/>
    <s v="47000"/>
    <x v="0"/>
    <s v="26000"/>
    <s v="HSP-A"/>
    <s v="CEE Tier 1"/>
    <s v="OEM"/>
    <s v="-"/>
  </r>
  <r>
    <s v="6345788"/>
    <s v="Active"/>
    <x v="13"/>
    <s v="HEIL"/>
    <s v="PHR560***K***A*"/>
    <s v=""/>
    <s v=""/>
    <s v=""/>
    <n v="57000"/>
    <s v="12.00"/>
    <x v="0"/>
    <s v="57000"/>
    <x v="1"/>
    <s v="32400"/>
    <s v="HSP-A"/>
    <s v="CEE Tier 1"/>
    <s v="OEM"/>
    <s v="-"/>
  </r>
  <r>
    <s v="4935366"/>
    <s v="Active"/>
    <x v="14"/>
    <s v="INTERNATIONAL COMFORT PRODUCTS"/>
    <s v="RHH048K********"/>
    <s v=""/>
    <s v=""/>
    <s v=""/>
    <n v="47000"/>
    <s v="12.80"/>
    <x v="4"/>
    <s v="46000"/>
    <x v="0"/>
    <s v="23800"/>
    <s v="HSP-A"/>
    <s v="CEE Tier 1"/>
    <s v="OEM"/>
    <s v="Yes"/>
  </r>
  <r>
    <s v="4935402"/>
    <s v="Active"/>
    <x v="14"/>
    <s v="INTERNATIONAL COMFORT PRODUCTS"/>
    <s v="RHH060K********"/>
    <s v=""/>
    <s v=""/>
    <s v=""/>
    <n v="58500"/>
    <s v="12.50"/>
    <x v="0"/>
    <s v="55000"/>
    <x v="0"/>
    <s v="28600"/>
    <s v="HSP-A"/>
    <s v="CEE Tier 1"/>
    <s v="OEM"/>
    <s v="Yes"/>
  </r>
  <r>
    <s v="6345839"/>
    <s v="Active"/>
    <x v="15"/>
    <s v="KEEPRITE"/>
    <s v="PHR542***K***A*"/>
    <s v=""/>
    <s v=""/>
    <s v=""/>
    <n v="42000"/>
    <s v="12.00"/>
    <x v="0"/>
    <s v="42000"/>
    <x v="0"/>
    <s v="24000"/>
    <s v="HSP-A"/>
    <s v="CEE Tier 1"/>
    <s v="OEM"/>
    <s v="-"/>
  </r>
  <r>
    <s v="6345841"/>
    <s v="Active"/>
    <x v="15"/>
    <s v="KEEPRITE"/>
    <s v="PHR548***K***A*"/>
    <s v=""/>
    <s v=""/>
    <s v=""/>
    <n v="47500"/>
    <s v="12.50"/>
    <x v="1"/>
    <s v="47000"/>
    <x v="0"/>
    <s v="26000"/>
    <s v="HSP-A"/>
    <s v="CEE Tier 1"/>
    <s v="OEM"/>
    <s v="-"/>
  </r>
  <r>
    <s v="6345843"/>
    <s v="Active"/>
    <x v="15"/>
    <s v="KEEPRITE"/>
    <s v="PHR560***K***A*"/>
    <s v=""/>
    <s v=""/>
    <s v=""/>
    <n v="57000"/>
    <s v="12.00"/>
    <x v="0"/>
    <s v="57000"/>
    <x v="1"/>
    <s v="32400"/>
    <s v="HSP-A"/>
    <s v="CEE Tier 1"/>
    <s v="OEM"/>
    <s v="-"/>
  </r>
  <r>
    <s v="6345850"/>
    <s v="Active"/>
    <x v="16"/>
    <s v="KENMORE"/>
    <s v="PHR542***K***A*"/>
    <s v=""/>
    <s v=""/>
    <s v=""/>
    <n v="42000"/>
    <s v="12.00"/>
    <x v="0"/>
    <s v="42000"/>
    <x v="0"/>
    <s v="24000"/>
    <s v="HSP-A"/>
    <s v="CEE Tier 1"/>
    <s v="OEM"/>
    <s v="-"/>
  </r>
  <r>
    <s v="6345852"/>
    <s v="Active"/>
    <x v="16"/>
    <s v="KENMORE"/>
    <s v="PHR548***K***A*"/>
    <s v=""/>
    <s v=""/>
    <s v=""/>
    <n v="47500"/>
    <s v="12.50"/>
    <x v="1"/>
    <s v="47000"/>
    <x v="0"/>
    <s v="26000"/>
    <s v="HSP-A"/>
    <s v="CEE Tier 1"/>
    <s v="OEM"/>
    <s v="-"/>
  </r>
  <r>
    <s v="6345854"/>
    <s v="Active"/>
    <x v="16"/>
    <s v="KENMORE"/>
    <s v="PHR560***K***A*"/>
    <s v=""/>
    <s v=""/>
    <s v=""/>
    <n v="57000"/>
    <s v="12.00"/>
    <x v="0"/>
    <s v="57000"/>
    <x v="1"/>
    <s v="32400"/>
    <s v="HSP-A"/>
    <s v="CEE Tier 1"/>
    <s v="OEM"/>
    <s v="-"/>
  </r>
  <r>
    <s v="4398659"/>
    <s v="Active"/>
    <x v="17"/>
    <s v="RHEEM SALES COMPANY, INC."/>
    <s v="RQRM-A024JK"/>
    <s v=""/>
    <s v=""/>
    <s v=""/>
    <n v="24000"/>
    <s v="13.00"/>
    <x v="2"/>
    <s v="23800"/>
    <x v="0"/>
    <s v="11700"/>
    <s v="HSP-A"/>
    <s v="CEE Tier 2"/>
    <s v="OEM"/>
    <s v="-"/>
  </r>
  <r>
    <s v="4141682"/>
    <s v="Active"/>
    <x v="17"/>
    <s v="RHEEM SALES COMPANY, INC."/>
    <s v="RQRM-A030JK"/>
    <s v=""/>
    <s v=""/>
    <s v=""/>
    <n v="29200"/>
    <s v="13.00"/>
    <x v="2"/>
    <s v="28800"/>
    <x v="0"/>
    <s v="16000"/>
    <s v="HSP-A"/>
    <s v="CEE Tier 2"/>
    <s v="OEM"/>
    <s v="-"/>
  </r>
  <r>
    <s v="4398660"/>
    <s v="Active"/>
    <x v="17"/>
    <s v="RHEEM SALES COMPANY, INC."/>
    <s v="RQRM-A042JK"/>
    <s v=""/>
    <s v=""/>
    <s v=""/>
    <n v="42000"/>
    <s v="13.00"/>
    <x v="2"/>
    <s v="39500"/>
    <x v="1"/>
    <s v="22400"/>
    <s v="HSP-A"/>
    <s v="CEE Tier 2"/>
    <s v="OEM"/>
    <s v="-"/>
  </r>
  <r>
    <s v="4141684"/>
    <s v="Active"/>
    <x v="17"/>
    <s v="RHEEM SALES COMPANY, INC."/>
    <s v="RQRM-A048JK"/>
    <s v=""/>
    <s v=""/>
    <s v=""/>
    <n v="45500"/>
    <s v="13.00"/>
    <x v="2"/>
    <s v="43500"/>
    <x v="1"/>
    <s v="23800"/>
    <s v="HSP-A"/>
    <s v="CEE Tier 2"/>
    <s v="OEM"/>
    <s v="Yes"/>
  </r>
  <r>
    <s v="4398694"/>
    <s v="Active"/>
    <x v="17"/>
    <s v="RHEEM SALES COMPANY, INC."/>
    <s v="RQRM-A060JK"/>
    <s v=""/>
    <s v=""/>
    <s v=""/>
    <n v="56000"/>
    <s v="12.00"/>
    <x v="0"/>
    <s v="55000"/>
    <x v="1"/>
    <s v="31600"/>
    <s v="HSP-A"/>
    <s v="CEE Tier 1"/>
    <s v="OEM"/>
    <s v="-"/>
  </r>
  <r>
    <s v="6345861"/>
    <s v="Active"/>
    <x v="18"/>
    <s v="TEMPSTAR"/>
    <s v="PHR542***K***A*"/>
    <s v=""/>
    <s v=""/>
    <s v=""/>
    <n v="42000"/>
    <s v="12.00"/>
    <x v="0"/>
    <s v="42000"/>
    <x v="0"/>
    <s v="24000"/>
    <s v="HSP-A"/>
    <s v="CEE Tier 1"/>
    <s v="OEM"/>
    <s v="-"/>
  </r>
  <r>
    <s v="6345863"/>
    <s v="Active"/>
    <x v="18"/>
    <s v="TEMPSTAR"/>
    <s v="PHR548***K***A*"/>
    <s v=""/>
    <s v=""/>
    <s v=""/>
    <n v="47500"/>
    <s v="12.50"/>
    <x v="1"/>
    <s v="47000"/>
    <x v="0"/>
    <s v="26000"/>
    <s v="HSP-A"/>
    <s v="CEE Tier 1"/>
    <s v="OEM"/>
    <s v="-"/>
  </r>
  <r>
    <s v="6345865"/>
    <s v="Active"/>
    <x v="18"/>
    <s v="TEMPSTAR"/>
    <s v="PHR560***K***A*"/>
    <s v=""/>
    <s v=""/>
    <s v=""/>
    <n v="57000"/>
    <s v="12.00"/>
    <x v="0"/>
    <s v="57000"/>
    <x v="1"/>
    <s v="32400"/>
    <s v="HSP-A"/>
    <s v="CEE Tier 1"/>
    <s v="OEM"/>
    <s v="-"/>
  </r>
  <r>
    <s v="7795564"/>
    <s v="Active"/>
    <x v="19"/>
    <s v="TRANE"/>
    <s v="4DCZ6036C1"/>
    <s v=""/>
    <s v=""/>
    <s v=""/>
    <n v="36000"/>
    <s v="12.20"/>
    <x v="2"/>
    <s v="31000"/>
    <x v="2"/>
    <s v="19200"/>
    <s v="HSP-A"/>
    <s v="CEE Tier 2"/>
    <s v="OEM"/>
    <s v="-"/>
  </r>
  <r>
    <s v="7795565"/>
    <s v="Active"/>
    <x v="19"/>
    <s v="TRANE"/>
    <s v="4DCZ6048C1"/>
    <s v=""/>
    <s v=""/>
    <s v=""/>
    <n v="47500"/>
    <s v="12.00"/>
    <x v="2"/>
    <s v="42000"/>
    <x v="1"/>
    <s v="23200"/>
    <s v="HSP-A"/>
    <s v="CEE Tier 2"/>
    <s v="OEM"/>
    <s v="-"/>
  </r>
  <r>
    <s v="8954997"/>
    <s v="Active"/>
    <x v="19"/>
    <s v="TRANE"/>
    <s v="4WCY5024A1"/>
    <s v=""/>
    <s v=""/>
    <s v=""/>
    <n v="25000"/>
    <s v="13.00"/>
    <x v="0"/>
    <s v="22400"/>
    <x v="2"/>
    <s v="13100"/>
    <s v="HSP-A"/>
    <s v="CEE Tier 1"/>
    <s v="OEM"/>
    <s v="-"/>
  </r>
  <r>
    <s v="8955001"/>
    <s v="Active"/>
    <x v="19"/>
    <s v="TRANE"/>
    <s v="4WCY5030A1"/>
    <s v=""/>
    <s v=""/>
    <s v=""/>
    <n v="30000"/>
    <s v="12.00"/>
    <x v="0"/>
    <s v="28000"/>
    <x v="0"/>
    <s v="16700"/>
    <s v="HSP-A"/>
    <s v="CEE Tier 1"/>
    <s v="OEM"/>
    <s v="-"/>
  </r>
  <r>
    <s v="8955002"/>
    <s v="Active"/>
    <x v="19"/>
    <s v="TRANE"/>
    <s v="4WCY5036A1"/>
    <s v=""/>
    <s v=""/>
    <s v=""/>
    <n v="36000"/>
    <s v="12.00"/>
    <x v="0"/>
    <s v="32600"/>
    <x v="3"/>
    <s v="21800"/>
    <s v="HSP-A"/>
    <s v="CEE Tier 1"/>
    <s v="OEM"/>
    <s v="-"/>
  </r>
  <r>
    <s v="8954998"/>
    <s v="Active"/>
    <x v="19"/>
    <s v="TRANE"/>
    <s v="4WCY5042A1"/>
    <s v=""/>
    <s v=""/>
    <s v=""/>
    <n v="41500"/>
    <s v="12.00"/>
    <x v="0"/>
    <s v="37000"/>
    <x v="3"/>
    <s v="21200"/>
    <s v="HSP-A"/>
    <s v="CEE Tier 1"/>
    <s v="OEM"/>
    <s v="-"/>
  </r>
  <r>
    <s v="8954999"/>
    <s v="Active"/>
    <x v="19"/>
    <s v="TRANE"/>
    <s v="4WCY5048A1"/>
    <s v=""/>
    <s v=""/>
    <s v=""/>
    <n v="47500"/>
    <s v="12.00"/>
    <x v="0"/>
    <s v="42500"/>
    <x v="3"/>
    <s v="23200"/>
    <s v="HSP-A"/>
    <s v="CEE Tier 1"/>
    <s v="OEM"/>
    <s v="-"/>
  </r>
  <r>
    <s v="1505061"/>
    <s v="Active"/>
    <x v="19"/>
    <s v="TRANE"/>
    <s v="4WCZ6036A1"/>
    <s v=""/>
    <s v=""/>
    <s v=""/>
    <n v="36000"/>
    <s v="12.20"/>
    <x v="3"/>
    <s v="34000"/>
    <x v="4"/>
    <s v="20800"/>
    <s v="HSP-A"/>
    <s v="CEE Tier 2"/>
    <s v="OEM"/>
    <s v="-"/>
  </r>
  <r>
    <s v="7180034"/>
    <s v="Active"/>
    <x v="19"/>
    <s v="TRANE"/>
    <s v="4WCZ6036B1"/>
    <s v=""/>
    <s v=""/>
    <s v=""/>
    <n v="36000"/>
    <s v="12.20"/>
    <x v="2"/>
    <s v="31000"/>
    <x v="2"/>
    <s v="19200"/>
    <s v="HSP-A"/>
    <s v="CEE Tier 2"/>
    <s v="OEM"/>
    <s v="-"/>
  </r>
  <r>
    <s v="1505071"/>
    <s v="Active"/>
    <x v="19"/>
    <s v="TRANE"/>
    <s v="4WCZ6048A1"/>
    <s v=""/>
    <s v=""/>
    <s v=""/>
    <n v="47500"/>
    <s v="12.00"/>
    <x v="2"/>
    <s v="44500"/>
    <x v="4"/>
    <s v="27000"/>
    <s v="HSP-A"/>
    <s v="CEE Tier 2"/>
    <s v="OEM"/>
    <s v="-"/>
  </r>
  <r>
    <s v="7180039"/>
    <s v="Active"/>
    <x v="19"/>
    <s v="TRANE"/>
    <s v="4WCZ6048B1"/>
    <s v=""/>
    <s v=""/>
    <s v=""/>
    <n v="47500"/>
    <s v="12.00"/>
    <x v="2"/>
    <s v="42000"/>
    <x v="1"/>
    <s v="23200"/>
    <s v="HSP-A"/>
    <s v="CEE Tier 2"/>
    <s v="OEM"/>
    <s v="-"/>
  </r>
  <r>
    <s v="8107726"/>
    <s v="Active"/>
    <x v="19"/>
    <s v="TRANE"/>
    <s v="4WHC4024A1"/>
    <s v=""/>
    <s v=""/>
    <s v=""/>
    <n v="24800"/>
    <s v="13.60"/>
    <x v="2"/>
    <s v="21200"/>
    <x v="0"/>
    <s v="11700"/>
    <s v="HSP-A"/>
    <s v="CEE Tier 2"/>
    <s v="OEM"/>
    <s v="-"/>
  </r>
  <r>
    <s v="4398664"/>
    <s v="Active"/>
    <x v="20"/>
    <s v="UNITED REFRIGERATION, INC."/>
    <s v="TZHH-624JL"/>
    <s v=""/>
    <s v=""/>
    <s v=""/>
    <n v="24000"/>
    <s v="13.00"/>
    <x v="2"/>
    <s v="23800"/>
    <x v="0"/>
    <s v="11700"/>
    <s v="HSP-A"/>
    <s v="CEE Tier 2"/>
    <s v="OEM"/>
    <s v="-"/>
  </r>
  <r>
    <s v="4141748"/>
    <s v="Active"/>
    <x v="20"/>
    <s v="UNITED REFRIGERATION, INC."/>
    <s v="TZHH-630JL"/>
    <s v=""/>
    <s v=""/>
    <s v=""/>
    <n v="29200"/>
    <s v="13.00"/>
    <x v="2"/>
    <s v="28800"/>
    <x v="0"/>
    <s v="16000"/>
    <s v="HSP-A"/>
    <s v="CEE Tier 2"/>
    <s v="OEM"/>
    <s v="-"/>
  </r>
  <r>
    <s v="4398668"/>
    <s v="Active"/>
    <x v="20"/>
    <s v="UNITED REFRIGERATION, INC."/>
    <s v="TZHH-642JL"/>
    <s v=""/>
    <s v=""/>
    <s v=""/>
    <n v="42000"/>
    <s v="13.00"/>
    <x v="2"/>
    <s v="39500"/>
    <x v="1"/>
    <s v="22400"/>
    <s v="HSP-A"/>
    <s v="CEE Tier 2"/>
    <s v="OEM"/>
    <s v="-"/>
  </r>
  <r>
    <s v="4141756"/>
    <s v="Active"/>
    <x v="20"/>
    <s v="UNITED REFRIGERATION, INC."/>
    <s v="TZHH-648JL"/>
    <s v=""/>
    <s v=""/>
    <s v=""/>
    <n v="45500"/>
    <s v="13.00"/>
    <x v="2"/>
    <s v="43500"/>
    <x v="1"/>
    <s v="23800"/>
    <s v="HSP-A"/>
    <s v="CEE Tier 2"/>
    <s v="OEM"/>
    <s v="-"/>
  </r>
  <r>
    <s v="4398698"/>
    <s v="Active"/>
    <x v="20"/>
    <s v="UNITED REFRIGERATION, INC."/>
    <s v="TZHH-660JL"/>
    <s v=""/>
    <s v=""/>
    <s v=""/>
    <n v="56000"/>
    <s v="12.00"/>
    <x v="0"/>
    <s v="55000"/>
    <x v="1"/>
    <s v="31600"/>
    <s v="HSP-A"/>
    <s v="CEE Tier 1"/>
    <s v="OEM"/>
    <s v="-"/>
  </r>
  <r>
    <s v="8382114"/>
    <s v="Active"/>
    <x v="21"/>
    <s v="XENON"/>
    <s v="GPH1636M41A*"/>
    <s v=""/>
    <s v=""/>
    <s v=""/>
    <n v="33600"/>
    <s v="12.00"/>
    <x v="2"/>
    <s v="33600"/>
    <x v="0"/>
    <s v="19400"/>
    <s v="HSP-A"/>
    <s v="CEE Tier 2"/>
    <s v="OEM"/>
    <s v="-"/>
  </r>
  <r>
    <s v="8382115"/>
    <s v="Active"/>
    <x v="21"/>
    <s v="XENON"/>
    <s v="GPH1642M41A*"/>
    <s v=""/>
    <s v=""/>
    <s v=""/>
    <n v="41000"/>
    <s v="12.00"/>
    <x v="2"/>
    <s v="38000"/>
    <x v="0"/>
    <s v="21600"/>
    <s v="HSP-A"/>
    <s v="CEE Tier 2"/>
    <s v="OEM"/>
    <s v="-"/>
  </r>
  <r>
    <s v="8382116"/>
    <s v="Active"/>
    <x v="21"/>
    <s v="XENON"/>
    <s v="GPH1648M41A*"/>
    <s v=""/>
    <s v=""/>
    <s v=""/>
    <n v="47000"/>
    <s v="12.00"/>
    <x v="2"/>
    <s v="45500"/>
    <x v="0"/>
    <s v="27000"/>
    <s v="HSP-A"/>
    <s v="CEE Tier 2"/>
    <s v="OEM"/>
    <s v="-"/>
  </r>
  <r>
    <s v="8936441"/>
    <s v="Active"/>
    <x v="22"/>
    <s v="YORK, UNITARY PRODUCTS GROUP - COMMERCIAL"/>
    <s v="XYE05A1***********"/>
    <s v=""/>
    <s v=""/>
    <s v=""/>
    <n v="47000"/>
    <s v="12.50"/>
    <x v="0"/>
    <s v="46000"/>
    <x v="0"/>
    <s v="26000"/>
    <s v="HSP-A"/>
    <s v="CEE Tier 1"/>
    <s v="OEM"/>
    <s v="-"/>
  </r>
  <r>
    <s v="8936445"/>
    <s v="Active"/>
    <x v="22"/>
    <s v="YORK, UNITARY PRODUCTS GROUP - COMMERCIAL"/>
    <s v="XYE06A1***********"/>
    <s v=""/>
    <s v=""/>
    <s v=""/>
    <n v="58500"/>
    <s v="12.50"/>
    <x v="0"/>
    <s v="55000"/>
    <x v="0"/>
    <s v="30000"/>
    <s v="HSP-A"/>
    <s v="CEE Tier 1"/>
    <s v="OEM"/>
    <s v="-"/>
  </r>
  <r>
    <m/>
    <m/>
    <x v="23"/>
    <m/>
    <m/>
    <m/>
    <m/>
    <m/>
    <m/>
    <m/>
    <x v="5"/>
    <m/>
    <x v="5"/>
    <m/>
    <m/>
    <m/>
    <m/>
    <m/>
  </r>
  <r>
    <m/>
    <m/>
    <x v="23"/>
    <m/>
    <m/>
    <m/>
    <m/>
    <m/>
    <m/>
    <m/>
    <x v="5"/>
    <m/>
    <x v="5"/>
    <m/>
    <m/>
    <m/>
    <m/>
    <m/>
  </r>
  <r>
    <m/>
    <m/>
    <x v="23"/>
    <m/>
    <m/>
    <m/>
    <m/>
    <m/>
    <m/>
    <m/>
    <x v="5"/>
    <m/>
    <x v="5"/>
    <m/>
    <m/>
    <m/>
    <m/>
    <m/>
  </r>
  <r>
    <m/>
    <m/>
    <x v="23"/>
    <m/>
    <m/>
    <m/>
    <m/>
    <m/>
    <m/>
    <m/>
    <x v="5"/>
    <m/>
    <x v="5"/>
    <m/>
    <m/>
    <m/>
    <m/>
    <m/>
  </r>
  <r>
    <m/>
    <m/>
    <x v="23"/>
    <m/>
    <m/>
    <m/>
    <m/>
    <m/>
    <m/>
    <m/>
    <x v="5"/>
    <m/>
    <x v="5"/>
    <m/>
    <m/>
    <m/>
    <m/>
    <m/>
  </r>
  <r>
    <m/>
    <m/>
    <x v="23"/>
    <m/>
    <m/>
    <m/>
    <m/>
    <m/>
    <m/>
    <m/>
    <x v="5"/>
    <m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V45:BI65" firstHeaderRow="1" firstDataRow="2" firstDataCol="1"/>
  <pivotFields count="15">
    <pivotField showAll="0"/>
    <pivotField showAll="0"/>
    <pivotField axis="axisCol" showAll="0">
      <items count="13">
        <item x="0"/>
        <item x="1"/>
        <item x="2"/>
        <item x="3"/>
        <item x="4"/>
        <item x="8"/>
        <item x="5"/>
        <item x="6"/>
        <item x="9"/>
        <item x="11"/>
        <item x="7"/>
        <item x="1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19">
        <item x="4"/>
        <item x="1"/>
        <item x="7"/>
        <item x="3"/>
        <item x="5"/>
        <item x="6"/>
        <item x="17"/>
        <item x="15"/>
        <item x="16"/>
        <item x="14"/>
        <item x="2"/>
        <item x="13"/>
        <item x="11"/>
        <item x="0"/>
        <item x="10"/>
        <item x="9"/>
        <item x="12"/>
        <item x="8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Max of Capacity95FHigh" fld="8" subtotal="max" baseField="10" baseItem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R47:AD60" firstHeaderRow="1" firstDataRow="2" firstDataCol="1"/>
  <pivotFields count="15">
    <pivotField showAll="0"/>
    <pivotField showAll="0"/>
    <pivotField axis="axisCol" showAll="0">
      <items count="13">
        <item x="0"/>
        <item x="1"/>
        <item x="2"/>
        <item x="3"/>
        <item x="4"/>
        <item x="8"/>
        <item x="5"/>
        <item x="6"/>
        <item x="9"/>
        <item x="11"/>
        <item x="7"/>
        <item x="10"/>
        <item t="default"/>
      </items>
    </pivotField>
    <pivotField showAll="0">
      <items count="13">
        <item x="0"/>
        <item x="1"/>
        <item x="3"/>
        <item x="4"/>
        <item x="5"/>
        <item x="2"/>
        <item x="6"/>
        <item x="10"/>
        <item x="7"/>
        <item x="8"/>
        <item x="9"/>
        <item x="11"/>
        <item t="default"/>
      </items>
    </pivotField>
    <pivotField showAll="0"/>
    <pivotField showAll="0"/>
    <pivotField showAll="0"/>
    <pivotField showAll="0"/>
    <pivotField dataField="1" outline="0" showAll="0" sortType="ascending"/>
    <pivotField showAll="0"/>
    <pivotField axis="axisRow" outline="0" showAll="0" sortType="ascending" defaultSubtotal="0">
      <items count="19">
        <item h="1" x="4"/>
        <item h="1" x="16"/>
        <item h="1" x="1"/>
        <item h="1" x="7"/>
        <item h="1" x="3"/>
        <item h="1" x="5"/>
        <item h="1" x="6"/>
        <item h="1" x="18"/>
        <item x="15"/>
        <item x="14"/>
        <item x="2"/>
        <item x="13"/>
        <item x="11"/>
        <item x="17"/>
        <item x="0"/>
        <item x="10"/>
        <item x="9"/>
        <item x="12"/>
        <item x="8"/>
      </items>
    </pivotField>
    <pivotField showAll="0"/>
    <pivotField showAll="0"/>
    <pivotField showAll="0"/>
    <pivotField showAll="0" defaultSubtotal="0"/>
  </pivotFields>
  <rowFields count="1">
    <field x="10"/>
  </rowFields>
  <rowItems count="12"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Max of Capacity95FHigh" fld="8" subtotal="max" baseField="10" baseItem="16"/>
  </dataFields>
  <formats count="3">
    <format dxfId="10">
      <pivotArea field="3" type="button" dataOnly="0" labelOnly="1" outline="0"/>
    </format>
    <format dxfId="9">
      <pivotArea type="topRight" dataOnly="0" labelOnly="1" outline="0" fieldPosition="0"/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U46:AL56" firstHeaderRow="1" firstDataRow="2" firstDataCol="1"/>
  <pivotFields count="18">
    <pivotField showAll="0"/>
    <pivotField showAll="0"/>
    <pivotField axis="axisCol" showAll="0">
      <items count="17">
        <item x="0"/>
        <item x="11"/>
        <item x="1"/>
        <item x="2"/>
        <item x="4"/>
        <item x="3"/>
        <item x="5"/>
        <item x="6"/>
        <item x="7"/>
        <item x="8"/>
        <item x="9"/>
        <item x="10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9">
        <item x="0"/>
        <item x="2"/>
        <item x="7"/>
        <item x="1"/>
        <item x="6"/>
        <item x="3"/>
        <item x="4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1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Max of Capacity95FHigh" fld="8" subtotal="max" baseField="10" baseItem="0"/>
  </dataFields>
  <formats count="2">
    <format dxfId="5">
      <pivotArea dataOnly="0" labelOnly="1" fieldPosition="0">
        <references count="1">
          <reference field="2" count="0"/>
        </references>
      </pivotArea>
    </format>
    <format dxfId="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U32:AL44" firstHeaderRow="1" firstDataRow="2" firstDataCol="1"/>
  <pivotFields count="18">
    <pivotField showAll="0"/>
    <pivotField showAll="0"/>
    <pivotField axis="axisCol" showAll="0">
      <items count="17">
        <item x="0"/>
        <item x="11"/>
        <item x="1"/>
        <item x="2"/>
        <item x="4"/>
        <item x="3"/>
        <item x="5"/>
        <item x="6"/>
        <item x="7"/>
        <item x="8"/>
        <item x="9"/>
        <item x="10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11">
        <item x="0"/>
        <item x="1"/>
        <item x="4"/>
        <item x="2"/>
        <item x="5"/>
        <item x="3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Max of Capacity95FHigh" fld="8" subtotal="max" baseField="10" baseItem="0"/>
  </dataFields>
  <formats count="2"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T55:W65" firstHeaderRow="1" firstDataRow="2" firstDataCol="1"/>
  <pivotFields count="15">
    <pivotField showAll="0"/>
    <pivotField showAll="0"/>
    <pivotField axis="axisCol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4"/>
        <item x="1"/>
        <item x="3"/>
        <item x="5"/>
        <item x="7"/>
        <item x="6"/>
        <item x="2"/>
        <item x="0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OEMTradeNa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U33:AS40" firstHeaderRow="1" firstDataRow="2" firstDataCol="1"/>
  <pivotFields count="18">
    <pivotField showAll="0"/>
    <pivotField showAll="0"/>
    <pivotField axis="axisCol" showAll="0">
      <items count="25">
        <item x="0"/>
        <item x="14"/>
        <item x="2"/>
        <item x="3"/>
        <item x="5"/>
        <item x="4"/>
        <item x="7"/>
        <item x="8"/>
        <item x="9"/>
        <item x="10"/>
        <item x="11"/>
        <item x="13"/>
        <item x="15"/>
        <item x="16"/>
        <item x="18"/>
        <item x="19"/>
        <item x="1"/>
        <item x="6"/>
        <item x="12"/>
        <item x="17"/>
        <item x="20"/>
        <item x="21"/>
        <item x="22"/>
        <item h="1" x="2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7">
        <item x="0"/>
        <item x="1"/>
        <item x="4"/>
        <item x="2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dataFields count="1">
    <dataField name="Max of Capacity95FHigh" fld="8" subtotal="max" baseField="10" baseItem="0"/>
  </dataFields>
  <formats count="2"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U47:AS54" firstHeaderRow="1" firstDataRow="2" firstDataCol="1"/>
  <pivotFields count="18">
    <pivotField showAll="0"/>
    <pivotField showAll="0"/>
    <pivotField axis="axisCol" showAll="0">
      <items count="25">
        <item x="0"/>
        <item x="14"/>
        <item x="2"/>
        <item x="3"/>
        <item x="5"/>
        <item x="4"/>
        <item x="7"/>
        <item x="8"/>
        <item x="9"/>
        <item x="10"/>
        <item x="11"/>
        <item x="13"/>
        <item x="15"/>
        <item x="16"/>
        <item x="18"/>
        <item x="19"/>
        <item x="1"/>
        <item x="6"/>
        <item x="12"/>
        <item x="17"/>
        <item x="20"/>
        <item x="21"/>
        <item x="22"/>
        <item h="1" x="23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7">
        <item x="0"/>
        <item x="2"/>
        <item x="3"/>
        <item x="1"/>
        <item x="4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dataFields count="1">
    <dataField name="Max of Capacity95FHigh" fld="8" subtotal="max" baseField="10" baseItem="0"/>
  </dataFields>
  <formats count="2"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hridirectory.org/ahridirectory/pages/ac/cee/defaultSearch.aspx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ahridirectory.org/ahridirectory/pages/ac/cee/defaultSearch.asp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s://www.ahridirectory.org/ahridirectory/pages/ac/cee/defaultSearch.aspx" TargetMode="External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abSelected="1" workbookViewId="0">
      <selection activeCell="K17" sqref="K17"/>
    </sheetView>
  </sheetViews>
  <sheetFormatPr defaultRowHeight="15"/>
  <cols>
    <col min="3" max="3" width="13.140625" customWidth="1"/>
    <col min="4" max="4" width="18.28515625" customWidth="1"/>
    <col min="6" max="6" width="12.28515625" customWidth="1"/>
  </cols>
  <sheetData>
    <row r="1" spans="2:8" s="61" customFormat="1"/>
    <row r="2" spans="2:8" s="61" customFormat="1"/>
    <row r="3" spans="2:8" s="61" customFormat="1"/>
    <row r="4" spans="2:8" s="61" customFormat="1"/>
    <row r="5" spans="2:8" s="61" customFormat="1"/>
    <row r="6" spans="2:8" s="61" customFormat="1"/>
    <row r="7" spans="2:8" s="61" customFormat="1" ht="15.75">
      <c r="B7" s="62" t="s">
        <v>1755</v>
      </c>
    </row>
    <row r="9" spans="2:8">
      <c r="B9" s="1" t="s">
        <v>1771</v>
      </c>
    </row>
    <row r="10" spans="2:8" ht="15.75" thickBot="1"/>
    <row r="11" spans="2:8" ht="17.25" thickBot="1">
      <c r="B11" s="63"/>
      <c r="C11" s="63"/>
      <c r="E11" s="75"/>
      <c r="F11" s="75" t="s">
        <v>1756</v>
      </c>
      <c r="G11" s="76"/>
      <c r="H11" s="77"/>
    </row>
    <row r="12" spans="2:8" ht="26.25" thickBot="1">
      <c r="B12" s="64" t="s">
        <v>1757</v>
      </c>
      <c r="C12" s="120" t="s">
        <v>1758</v>
      </c>
      <c r="D12" s="121"/>
      <c r="E12" s="65" t="s">
        <v>1759</v>
      </c>
      <c r="F12" s="65" t="s">
        <v>1760</v>
      </c>
      <c r="G12" s="65" t="s">
        <v>1761</v>
      </c>
      <c r="H12" s="65" t="s">
        <v>1762</v>
      </c>
    </row>
    <row r="13" spans="2:8">
      <c r="B13" s="113" t="s">
        <v>1763</v>
      </c>
      <c r="C13" s="122" t="s">
        <v>1764</v>
      </c>
      <c r="D13" s="123"/>
      <c r="E13" s="66" t="s">
        <v>1744</v>
      </c>
      <c r="F13" s="66" t="s">
        <v>1745</v>
      </c>
      <c r="G13" s="67" t="s">
        <v>1765</v>
      </c>
      <c r="H13" s="67" t="s">
        <v>1765</v>
      </c>
    </row>
    <row r="14" spans="2:8">
      <c r="B14" s="114"/>
      <c r="C14" s="124" t="s">
        <v>1766</v>
      </c>
      <c r="D14" s="125"/>
      <c r="E14" s="69">
        <f>'2016DEERData'!C13</f>
        <v>90.440625000000182</v>
      </c>
      <c r="F14" s="69">
        <f>'2016DEERData'!C14</f>
        <v>180.88125000000014</v>
      </c>
      <c r="G14" s="69">
        <f>'2016DEERData'!C15</f>
        <v>271.32187500000009</v>
      </c>
      <c r="H14" s="69">
        <f>'2016DEERData'!C16</f>
        <v>361.76250000000005</v>
      </c>
    </row>
    <row r="15" spans="2:8" ht="15.75" thickBot="1">
      <c r="B15" s="115"/>
      <c r="C15" s="126" t="s">
        <v>1767</v>
      </c>
      <c r="D15" s="127"/>
      <c r="E15" s="70" t="s">
        <v>1768</v>
      </c>
      <c r="F15" s="70" t="s">
        <v>1765</v>
      </c>
      <c r="G15" s="70" t="s">
        <v>1765</v>
      </c>
      <c r="H15" s="70" t="s">
        <v>1765</v>
      </c>
    </row>
    <row r="16" spans="2:8">
      <c r="B16" s="113" t="s">
        <v>1769</v>
      </c>
      <c r="C16" s="128" t="s">
        <v>1764</v>
      </c>
      <c r="D16" s="129"/>
      <c r="E16" s="68" t="str">
        <f>'NEEPPhaseIIncCost-2011'!F30</f>
        <v>$184/ton</v>
      </c>
      <c r="F16" s="68" t="str">
        <f>'NEEPPhaseIIncCost-2011'!G30</f>
        <v>$235/ton</v>
      </c>
      <c r="G16" s="71" t="s">
        <v>1765</v>
      </c>
      <c r="H16" s="71" t="s">
        <v>1765</v>
      </c>
    </row>
    <row r="17" spans="2:8" ht="50.25" customHeight="1" thickBot="1">
      <c r="B17" s="116"/>
      <c r="C17" s="130" t="s">
        <v>1766</v>
      </c>
      <c r="D17" s="131"/>
      <c r="E17" s="72">
        <f>'2016DEERData'!C20</f>
        <v>138.733</v>
      </c>
      <c r="F17" s="72">
        <f>'2016DEERData'!C21</f>
        <v>277.46699999999998</v>
      </c>
      <c r="G17" s="72">
        <f>'2016DEERData'!C22</f>
        <v>416.20100000000002</v>
      </c>
      <c r="H17" s="72">
        <f>'2016DEERData'!C23</f>
        <v>554.93399999999997</v>
      </c>
    </row>
    <row r="21" spans="2:8">
      <c r="B21" s="1" t="s">
        <v>1770</v>
      </c>
    </row>
    <row r="22" spans="2:8" ht="15.75" thickBot="1"/>
    <row r="23" spans="2:8" ht="17.25" thickBot="1">
      <c r="B23" s="63"/>
      <c r="C23" s="117" t="s">
        <v>1756</v>
      </c>
      <c r="D23" s="118"/>
      <c r="E23" s="118"/>
      <c r="F23" s="119"/>
    </row>
    <row r="24" spans="2:8" ht="26.25" thickBot="1">
      <c r="B24" s="64" t="s">
        <v>1757</v>
      </c>
      <c r="C24" s="65" t="s">
        <v>1759</v>
      </c>
      <c r="D24" s="65" t="s">
        <v>1760</v>
      </c>
      <c r="E24" s="65" t="s">
        <v>1761</v>
      </c>
      <c r="F24" s="65" t="s">
        <v>1762</v>
      </c>
    </row>
    <row r="25" spans="2:8" ht="25.5">
      <c r="B25" s="73" t="s">
        <v>1763</v>
      </c>
      <c r="C25" s="69">
        <v>142</v>
      </c>
      <c r="D25" s="69">
        <v>284</v>
      </c>
      <c r="E25" s="69">
        <v>426</v>
      </c>
      <c r="F25" s="71" t="s">
        <v>5</v>
      </c>
    </row>
    <row r="26" spans="2:8" ht="51.75" thickBot="1">
      <c r="B26" s="74" t="s">
        <v>1769</v>
      </c>
      <c r="C26" s="70" t="s">
        <v>1765</v>
      </c>
      <c r="D26" s="70" t="s">
        <v>1765</v>
      </c>
      <c r="E26" s="70" t="s">
        <v>1765</v>
      </c>
      <c r="F26" s="70" t="s">
        <v>1765</v>
      </c>
    </row>
  </sheetData>
  <mergeCells count="9">
    <mergeCell ref="B13:B15"/>
    <mergeCell ref="B16:B17"/>
    <mergeCell ref="C23:F23"/>
    <mergeCell ref="C12:D12"/>
    <mergeCell ref="C13:D13"/>
    <mergeCell ref="C14:D14"/>
    <mergeCell ref="C15:D15"/>
    <mergeCell ref="C16:D16"/>
    <mergeCell ref="C17:D1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1:BU228"/>
  <sheetViews>
    <sheetView topLeftCell="A4" zoomScale="70" zoomScaleNormal="70" workbookViewId="0">
      <selection activeCell="G21" sqref="G21"/>
    </sheetView>
  </sheetViews>
  <sheetFormatPr defaultRowHeight="15"/>
  <cols>
    <col min="1" max="1" width="15.28515625" style="2" customWidth="1"/>
    <col min="2" max="2" width="50.140625" style="2" customWidth="1"/>
    <col min="3" max="3" width="18.7109375" style="2" customWidth="1"/>
    <col min="4" max="4" width="19.28515625" style="2" customWidth="1"/>
    <col min="5" max="5" width="9.140625" style="2"/>
    <col min="6" max="6" width="12.85546875" style="2" bestFit="1" customWidth="1"/>
    <col min="7" max="7" width="67.7109375" style="2" bestFit="1" customWidth="1"/>
    <col min="8" max="20" width="9.140625" style="2"/>
    <col min="21" max="21" width="17.85546875" style="2" bestFit="1" customWidth="1"/>
    <col min="22" max="22" width="12.85546875" style="2" bestFit="1" customWidth="1"/>
    <col min="23" max="23" width="11.7109375" style="2" bestFit="1" customWidth="1"/>
    <col min="24" max="25" width="41.7109375" style="2" bestFit="1" customWidth="1"/>
    <col min="26" max="27" width="9.140625" style="2"/>
    <col min="28" max="28" width="46" style="2" customWidth="1"/>
    <col min="29" max="29" width="43.5703125" style="2" customWidth="1"/>
    <col min="30" max="30" width="16.28515625" style="2" customWidth="1"/>
    <col min="31" max="31" width="29.28515625" style="2" customWidth="1"/>
    <col min="32" max="32" width="49.5703125" style="2" customWidth="1"/>
    <col min="33" max="48" width="9.140625" style="2"/>
    <col min="49" max="49" width="11.28515625" style="2" customWidth="1"/>
    <col min="50" max="255" width="9.140625" style="2"/>
    <col min="256" max="256" width="66.140625" style="2" customWidth="1"/>
    <col min="257" max="257" width="197.85546875" style="2" bestFit="1" customWidth="1"/>
    <col min="258" max="258" width="13.85546875" style="2" customWidth="1"/>
    <col min="259" max="259" width="9.140625" style="2"/>
    <col min="260" max="260" width="12.85546875" style="2" bestFit="1" customWidth="1"/>
    <col min="261" max="261" width="19.28515625" style="2" customWidth="1"/>
    <col min="262" max="274" width="9.140625" style="2"/>
    <col min="275" max="275" width="17.85546875" style="2" bestFit="1" customWidth="1"/>
    <col min="276" max="276" width="12.85546875" style="2" bestFit="1" customWidth="1"/>
    <col min="277" max="277" width="11.7109375" style="2" bestFit="1" customWidth="1"/>
    <col min="278" max="279" width="41.7109375" style="2" bestFit="1" customWidth="1"/>
    <col min="280" max="281" width="9.140625" style="2"/>
    <col min="282" max="282" width="46" style="2" customWidth="1"/>
    <col min="283" max="283" width="43.5703125" style="2" customWidth="1"/>
    <col min="284" max="284" width="16.28515625" style="2" customWidth="1"/>
    <col min="285" max="285" width="29.28515625" style="2" customWidth="1"/>
    <col min="286" max="286" width="25.5703125" style="2" customWidth="1"/>
    <col min="287" max="511" width="9.140625" style="2"/>
    <col min="512" max="512" width="66.140625" style="2" customWidth="1"/>
    <col min="513" max="513" width="197.85546875" style="2" bestFit="1" customWidth="1"/>
    <col min="514" max="514" width="13.85546875" style="2" customWidth="1"/>
    <col min="515" max="515" width="9.140625" style="2"/>
    <col min="516" max="516" width="12.85546875" style="2" bestFit="1" customWidth="1"/>
    <col min="517" max="517" width="19.28515625" style="2" customWidth="1"/>
    <col min="518" max="530" width="9.140625" style="2"/>
    <col min="531" max="531" width="17.85546875" style="2" bestFit="1" customWidth="1"/>
    <col min="532" max="532" width="12.85546875" style="2" bestFit="1" customWidth="1"/>
    <col min="533" max="533" width="11.7109375" style="2" bestFit="1" customWidth="1"/>
    <col min="534" max="535" width="41.7109375" style="2" bestFit="1" customWidth="1"/>
    <col min="536" max="537" width="9.140625" style="2"/>
    <col min="538" max="538" width="46" style="2" customWidth="1"/>
    <col min="539" max="539" width="43.5703125" style="2" customWidth="1"/>
    <col min="540" max="540" width="16.28515625" style="2" customWidth="1"/>
    <col min="541" max="541" width="29.28515625" style="2" customWidth="1"/>
    <col min="542" max="542" width="25.5703125" style="2" customWidth="1"/>
    <col min="543" max="767" width="9.140625" style="2"/>
    <col min="768" max="768" width="66.140625" style="2" customWidth="1"/>
    <col min="769" max="769" width="197.85546875" style="2" bestFit="1" customWidth="1"/>
    <col min="770" max="770" width="13.85546875" style="2" customWidth="1"/>
    <col min="771" max="771" width="9.140625" style="2"/>
    <col min="772" max="772" width="12.85546875" style="2" bestFit="1" customWidth="1"/>
    <col min="773" max="773" width="19.28515625" style="2" customWidth="1"/>
    <col min="774" max="786" width="9.140625" style="2"/>
    <col min="787" max="787" width="17.85546875" style="2" bestFit="1" customWidth="1"/>
    <col min="788" max="788" width="12.85546875" style="2" bestFit="1" customWidth="1"/>
    <col min="789" max="789" width="11.7109375" style="2" bestFit="1" customWidth="1"/>
    <col min="790" max="791" width="41.7109375" style="2" bestFit="1" customWidth="1"/>
    <col min="792" max="793" width="9.140625" style="2"/>
    <col min="794" max="794" width="46" style="2" customWidth="1"/>
    <col min="795" max="795" width="43.5703125" style="2" customWidth="1"/>
    <col min="796" max="796" width="16.28515625" style="2" customWidth="1"/>
    <col min="797" max="797" width="29.28515625" style="2" customWidth="1"/>
    <col min="798" max="798" width="25.5703125" style="2" customWidth="1"/>
    <col min="799" max="1023" width="9.140625" style="2"/>
    <col min="1024" max="1024" width="66.140625" style="2" customWidth="1"/>
    <col min="1025" max="1025" width="197.85546875" style="2" bestFit="1" customWidth="1"/>
    <col min="1026" max="1026" width="13.85546875" style="2" customWidth="1"/>
    <col min="1027" max="1027" width="9.140625" style="2"/>
    <col min="1028" max="1028" width="12.85546875" style="2" bestFit="1" customWidth="1"/>
    <col min="1029" max="1029" width="19.28515625" style="2" customWidth="1"/>
    <col min="1030" max="1042" width="9.140625" style="2"/>
    <col min="1043" max="1043" width="17.85546875" style="2" bestFit="1" customWidth="1"/>
    <col min="1044" max="1044" width="12.85546875" style="2" bestFit="1" customWidth="1"/>
    <col min="1045" max="1045" width="11.7109375" style="2" bestFit="1" customWidth="1"/>
    <col min="1046" max="1047" width="41.7109375" style="2" bestFit="1" customWidth="1"/>
    <col min="1048" max="1049" width="9.140625" style="2"/>
    <col min="1050" max="1050" width="46" style="2" customWidth="1"/>
    <col min="1051" max="1051" width="43.5703125" style="2" customWidth="1"/>
    <col min="1052" max="1052" width="16.28515625" style="2" customWidth="1"/>
    <col min="1053" max="1053" width="29.28515625" style="2" customWidth="1"/>
    <col min="1054" max="1054" width="25.5703125" style="2" customWidth="1"/>
    <col min="1055" max="1279" width="9.140625" style="2"/>
    <col min="1280" max="1280" width="66.140625" style="2" customWidth="1"/>
    <col min="1281" max="1281" width="197.85546875" style="2" bestFit="1" customWidth="1"/>
    <col min="1282" max="1282" width="13.85546875" style="2" customWidth="1"/>
    <col min="1283" max="1283" width="9.140625" style="2"/>
    <col min="1284" max="1284" width="12.85546875" style="2" bestFit="1" customWidth="1"/>
    <col min="1285" max="1285" width="19.28515625" style="2" customWidth="1"/>
    <col min="1286" max="1298" width="9.140625" style="2"/>
    <col min="1299" max="1299" width="17.85546875" style="2" bestFit="1" customWidth="1"/>
    <col min="1300" max="1300" width="12.85546875" style="2" bestFit="1" customWidth="1"/>
    <col min="1301" max="1301" width="11.7109375" style="2" bestFit="1" customWidth="1"/>
    <col min="1302" max="1303" width="41.7109375" style="2" bestFit="1" customWidth="1"/>
    <col min="1304" max="1305" width="9.140625" style="2"/>
    <col min="1306" max="1306" width="46" style="2" customWidth="1"/>
    <col min="1307" max="1307" width="43.5703125" style="2" customWidth="1"/>
    <col min="1308" max="1308" width="16.28515625" style="2" customWidth="1"/>
    <col min="1309" max="1309" width="29.28515625" style="2" customWidth="1"/>
    <col min="1310" max="1310" width="25.5703125" style="2" customWidth="1"/>
    <col min="1311" max="1535" width="9.140625" style="2"/>
    <col min="1536" max="1536" width="66.140625" style="2" customWidth="1"/>
    <col min="1537" max="1537" width="197.85546875" style="2" bestFit="1" customWidth="1"/>
    <col min="1538" max="1538" width="13.85546875" style="2" customWidth="1"/>
    <col min="1539" max="1539" width="9.140625" style="2"/>
    <col min="1540" max="1540" width="12.85546875" style="2" bestFit="1" customWidth="1"/>
    <col min="1541" max="1541" width="19.28515625" style="2" customWidth="1"/>
    <col min="1542" max="1554" width="9.140625" style="2"/>
    <col min="1555" max="1555" width="17.85546875" style="2" bestFit="1" customWidth="1"/>
    <col min="1556" max="1556" width="12.85546875" style="2" bestFit="1" customWidth="1"/>
    <col min="1557" max="1557" width="11.7109375" style="2" bestFit="1" customWidth="1"/>
    <col min="1558" max="1559" width="41.7109375" style="2" bestFit="1" customWidth="1"/>
    <col min="1560" max="1561" width="9.140625" style="2"/>
    <col min="1562" max="1562" width="46" style="2" customWidth="1"/>
    <col min="1563" max="1563" width="43.5703125" style="2" customWidth="1"/>
    <col min="1564" max="1564" width="16.28515625" style="2" customWidth="1"/>
    <col min="1565" max="1565" width="29.28515625" style="2" customWidth="1"/>
    <col min="1566" max="1566" width="25.5703125" style="2" customWidth="1"/>
    <col min="1567" max="1791" width="9.140625" style="2"/>
    <col min="1792" max="1792" width="66.140625" style="2" customWidth="1"/>
    <col min="1793" max="1793" width="197.85546875" style="2" bestFit="1" customWidth="1"/>
    <col min="1794" max="1794" width="13.85546875" style="2" customWidth="1"/>
    <col min="1795" max="1795" width="9.140625" style="2"/>
    <col min="1796" max="1796" width="12.85546875" style="2" bestFit="1" customWidth="1"/>
    <col min="1797" max="1797" width="19.28515625" style="2" customWidth="1"/>
    <col min="1798" max="1810" width="9.140625" style="2"/>
    <col min="1811" max="1811" width="17.85546875" style="2" bestFit="1" customWidth="1"/>
    <col min="1812" max="1812" width="12.85546875" style="2" bestFit="1" customWidth="1"/>
    <col min="1813" max="1813" width="11.7109375" style="2" bestFit="1" customWidth="1"/>
    <col min="1814" max="1815" width="41.7109375" style="2" bestFit="1" customWidth="1"/>
    <col min="1816" max="1817" width="9.140625" style="2"/>
    <col min="1818" max="1818" width="46" style="2" customWidth="1"/>
    <col min="1819" max="1819" width="43.5703125" style="2" customWidth="1"/>
    <col min="1820" max="1820" width="16.28515625" style="2" customWidth="1"/>
    <col min="1821" max="1821" width="29.28515625" style="2" customWidth="1"/>
    <col min="1822" max="1822" width="25.5703125" style="2" customWidth="1"/>
    <col min="1823" max="2047" width="9.140625" style="2"/>
    <col min="2048" max="2048" width="66.140625" style="2" customWidth="1"/>
    <col min="2049" max="2049" width="197.85546875" style="2" bestFit="1" customWidth="1"/>
    <col min="2050" max="2050" width="13.85546875" style="2" customWidth="1"/>
    <col min="2051" max="2051" width="9.140625" style="2"/>
    <col min="2052" max="2052" width="12.85546875" style="2" bestFit="1" customWidth="1"/>
    <col min="2053" max="2053" width="19.28515625" style="2" customWidth="1"/>
    <col min="2054" max="2066" width="9.140625" style="2"/>
    <col min="2067" max="2067" width="17.85546875" style="2" bestFit="1" customWidth="1"/>
    <col min="2068" max="2068" width="12.85546875" style="2" bestFit="1" customWidth="1"/>
    <col min="2069" max="2069" width="11.7109375" style="2" bestFit="1" customWidth="1"/>
    <col min="2070" max="2071" width="41.7109375" style="2" bestFit="1" customWidth="1"/>
    <col min="2072" max="2073" width="9.140625" style="2"/>
    <col min="2074" max="2074" width="46" style="2" customWidth="1"/>
    <col min="2075" max="2075" width="43.5703125" style="2" customWidth="1"/>
    <col min="2076" max="2076" width="16.28515625" style="2" customWidth="1"/>
    <col min="2077" max="2077" width="29.28515625" style="2" customWidth="1"/>
    <col min="2078" max="2078" width="25.5703125" style="2" customWidth="1"/>
    <col min="2079" max="2303" width="9.140625" style="2"/>
    <col min="2304" max="2304" width="66.140625" style="2" customWidth="1"/>
    <col min="2305" max="2305" width="197.85546875" style="2" bestFit="1" customWidth="1"/>
    <col min="2306" max="2306" width="13.85546875" style="2" customWidth="1"/>
    <col min="2307" max="2307" width="9.140625" style="2"/>
    <col min="2308" max="2308" width="12.85546875" style="2" bestFit="1" customWidth="1"/>
    <col min="2309" max="2309" width="19.28515625" style="2" customWidth="1"/>
    <col min="2310" max="2322" width="9.140625" style="2"/>
    <col min="2323" max="2323" width="17.85546875" style="2" bestFit="1" customWidth="1"/>
    <col min="2324" max="2324" width="12.85546875" style="2" bestFit="1" customWidth="1"/>
    <col min="2325" max="2325" width="11.7109375" style="2" bestFit="1" customWidth="1"/>
    <col min="2326" max="2327" width="41.7109375" style="2" bestFit="1" customWidth="1"/>
    <col min="2328" max="2329" width="9.140625" style="2"/>
    <col min="2330" max="2330" width="46" style="2" customWidth="1"/>
    <col min="2331" max="2331" width="43.5703125" style="2" customWidth="1"/>
    <col min="2332" max="2332" width="16.28515625" style="2" customWidth="1"/>
    <col min="2333" max="2333" width="29.28515625" style="2" customWidth="1"/>
    <col min="2334" max="2334" width="25.5703125" style="2" customWidth="1"/>
    <col min="2335" max="2559" width="9.140625" style="2"/>
    <col min="2560" max="2560" width="66.140625" style="2" customWidth="1"/>
    <col min="2561" max="2561" width="197.85546875" style="2" bestFit="1" customWidth="1"/>
    <col min="2562" max="2562" width="13.85546875" style="2" customWidth="1"/>
    <col min="2563" max="2563" width="9.140625" style="2"/>
    <col min="2564" max="2564" width="12.85546875" style="2" bestFit="1" customWidth="1"/>
    <col min="2565" max="2565" width="19.28515625" style="2" customWidth="1"/>
    <col min="2566" max="2578" width="9.140625" style="2"/>
    <col min="2579" max="2579" width="17.85546875" style="2" bestFit="1" customWidth="1"/>
    <col min="2580" max="2580" width="12.85546875" style="2" bestFit="1" customWidth="1"/>
    <col min="2581" max="2581" width="11.7109375" style="2" bestFit="1" customWidth="1"/>
    <col min="2582" max="2583" width="41.7109375" style="2" bestFit="1" customWidth="1"/>
    <col min="2584" max="2585" width="9.140625" style="2"/>
    <col min="2586" max="2586" width="46" style="2" customWidth="1"/>
    <col min="2587" max="2587" width="43.5703125" style="2" customWidth="1"/>
    <col min="2588" max="2588" width="16.28515625" style="2" customWidth="1"/>
    <col min="2589" max="2589" width="29.28515625" style="2" customWidth="1"/>
    <col min="2590" max="2590" width="25.5703125" style="2" customWidth="1"/>
    <col min="2591" max="2815" width="9.140625" style="2"/>
    <col min="2816" max="2816" width="66.140625" style="2" customWidth="1"/>
    <col min="2817" max="2817" width="197.85546875" style="2" bestFit="1" customWidth="1"/>
    <col min="2818" max="2818" width="13.85546875" style="2" customWidth="1"/>
    <col min="2819" max="2819" width="9.140625" style="2"/>
    <col min="2820" max="2820" width="12.85546875" style="2" bestFit="1" customWidth="1"/>
    <col min="2821" max="2821" width="19.28515625" style="2" customWidth="1"/>
    <col min="2822" max="2834" width="9.140625" style="2"/>
    <col min="2835" max="2835" width="17.85546875" style="2" bestFit="1" customWidth="1"/>
    <col min="2836" max="2836" width="12.85546875" style="2" bestFit="1" customWidth="1"/>
    <col min="2837" max="2837" width="11.7109375" style="2" bestFit="1" customWidth="1"/>
    <col min="2838" max="2839" width="41.7109375" style="2" bestFit="1" customWidth="1"/>
    <col min="2840" max="2841" width="9.140625" style="2"/>
    <col min="2842" max="2842" width="46" style="2" customWidth="1"/>
    <col min="2843" max="2843" width="43.5703125" style="2" customWidth="1"/>
    <col min="2844" max="2844" width="16.28515625" style="2" customWidth="1"/>
    <col min="2845" max="2845" width="29.28515625" style="2" customWidth="1"/>
    <col min="2846" max="2846" width="25.5703125" style="2" customWidth="1"/>
    <col min="2847" max="3071" width="9.140625" style="2"/>
    <col min="3072" max="3072" width="66.140625" style="2" customWidth="1"/>
    <col min="3073" max="3073" width="197.85546875" style="2" bestFit="1" customWidth="1"/>
    <col min="3074" max="3074" width="13.85546875" style="2" customWidth="1"/>
    <col min="3075" max="3075" width="9.140625" style="2"/>
    <col min="3076" max="3076" width="12.85546875" style="2" bestFit="1" customWidth="1"/>
    <col min="3077" max="3077" width="19.28515625" style="2" customWidth="1"/>
    <col min="3078" max="3090" width="9.140625" style="2"/>
    <col min="3091" max="3091" width="17.85546875" style="2" bestFit="1" customWidth="1"/>
    <col min="3092" max="3092" width="12.85546875" style="2" bestFit="1" customWidth="1"/>
    <col min="3093" max="3093" width="11.7109375" style="2" bestFit="1" customWidth="1"/>
    <col min="3094" max="3095" width="41.7109375" style="2" bestFit="1" customWidth="1"/>
    <col min="3096" max="3097" width="9.140625" style="2"/>
    <col min="3098" max="3098" width="46" style="2" customWidth="1"/>
    <col min="3099" max="3099" width="43.5703125" style="2" customWidth="1"/>
    <col min="3100" max="3100" width="16.28515625" style="2" customWidth="1"/>
    <col min="3101" max="3101" width="29.28515625" style="2" customWidth="1"/>
    <col min="3102" max="3102" width="25.5703125" style="2" customWidth="1"/>
    <col min="3103" max="3327" width="9.140625" style="2"/>
    <col min="3328" max="3328" width="66.140625" style="2" customWidth="1"/>
    <col min="3329" max="3329" width="197.85546875" style="2" bestFit="1" customWidth="1"/>
    <col min="3330" max="3330" width="13.85546875" style="2" customWidth="1"/>
    <col min="3331" max="3331" width="9.140625" style="2"/>
    <col min="3332" max="3332" width="12.85546875" style="2" bestFit="1" customWidth="1"/>
    <col min="3333" max="3333" width="19.28515625" style="2" customWidth="1"/>
    <col min="3334" max="3346" width="9.140625" style="2"/>
    <col min="3347" max="3347" width="17.85546875" style="2" bestFit="1" customWidth="1"/>
    <col min="3348" max="3348" width="12.85546875" style="2" bestFit="1" customWidth="1"/>
    <col min="3349" max="3349" width="11.7109375" style="2" bestFit="1" customWidth="1"/>
    <col min="3350" max="3351" width="41.7109375" style="2" bestFit="1" customWidth="1"/>
    <col min="3352" max="3353" width="9.140625" style="2"/>
    <col min="3354" max="3354" width="46" style="2" customWidth="1"/>
    <col min="3355" max="3355" width="43.5703125" style="2" customWidth="1"/>
    <col min="3356" max="3356" width="16.28515625" style="2" customWidth="1"/>
    <col min="3357" max="3357" width="29.28515625" style="2" customWidth="1"/>
    <col min="3358" max="3358" width="25.5703125" style="2" customWidth="1"/>
    <col min="3359" max="3583" width="9.140625" style="2"/>
    <col min="3584" max="3584" width="66.140625" style="2" customWidth="1"/>
    <col min="3585" max="3585" width="197.85546875" style="2" bestFit="1" customWidth="1"/>
    <col min="3586" max="3586" width="13.85546875" style="2" customWidth="1"/>
    <col min="3587" max="3587" width="9.140625" style="2"/>
    <col min="3588" max="3588" width="12.85546875" style="2" bestFit="1" customWidth="1"/>
    <col min="3589" max="3589" width="19.28515625" style="2" customWidth="1"/>
    <col min="3590" max="3602" width="9.140625" style="2"/>
    <col min="3603" max="3603" width="17.85546875" style="2" bestFit="1" customWidth="1"/>
    <col min="3604" max="3604" width="12.85546875" style="2" bestFit="1" customWidth="1"/>
    <col min="3605" max="3605" width="11.7109375" style="2" bestFit="1" customWidth="1"/>
    <col min="3606" max="3607" width="41.7109375" style="2" bestFit="1" customWidth="1"/>
    <col min="3608" max="3609" width="9.140625" style="2"/>
    <col min="3610" max="3610" width="46" style="2" customWidth="1"/>
    <col min="3611" max="3611" width="43.5703125" style="2" customWidth="1"/>
    <col min="3612" max="3612" width="16.28515625" style="2" customWidth="1"/>
    <col min="3613" max="3613" width="29.28515625" style="2" customWidth="1"/>
    <col min="3614" max="3614" width="25.5703125" style="2" customWidth="1"/>
    <col min="3615" max="3839" width="9.140625" style="2"/>
    <col min="3840" max="3840" width="66.140625" style="2" customWidth="1"/>
    <col min="3841" max="3841" width="197.85546875" style="2" bestFit="1" customWidth="1"/>
    <col min="3842" max="3842" width="13.85546875" style="2" customWidth="1"/>
    <col min="3843" max="3843" width="9.140625" style="2"/>
    <col min="3844" max="3844" width="12.85546875" style="2" bestFit="1" customWidth="1"/>
    <col min="3845" max="3845" width="19.28515625" style="2" customWidth="1"/>
    <col min="3846" max="3858" width="9.140625" style="2"/>
    <col min="3859" max="3859" width="17.85546875" style="2" bestFit="1" customWidth="1"/>
    <col min="3860" max="3860" width="12.85546875" style="2" bestFit="1" customWidth="1"/>
    <col min="3861" max="3861" width="11.7109375" style="2" bestFit="1" customWidth="1"/>
    <col min="3862" max="3863" width="41.7109375" style="2" bestFit="1" customWidth="1"/>
    <col min="3864" max="3865" width="9.140625" style="2"/>
    <col min="3866" max="3866" width="46" style="2" customWidth="1"/>
    <col min="3867" max="3867" width="43.5703125" style="2" customWidth="1"/>
    <col min="3868" max="3868" width="16.28515625" style="2" customWidth="1"/>
    <col min="3869" max="3869" width="29.28515625" style="2" customWidth="1"/>
    <col min="3870" max="3870" width="25.5703125" style="2" customWidth="1"/>
    <col min="3871" max="4095" width="9.140625" style="2"/>
    <col min="4096" max="4096" width="66.140625" style="2" customWidth="1"/>
    <col min="4097" max="4097" width="197.85546875" style="2" bestFit="1" customWidth="1"/>
    <col min="4098" max="4098" width="13.85546875" style="2" customWidth="1"/>
    <col min="4099" max="4099" width="9.140625" style="2"/>
    <col min="4100" max="4100" width="12.85546875" style="2" bestFit="1" customWidth="1"/>
    <col min="4101" max="4101" width="19.28515625" style="2" customWidth="1"/>
    <col min="4102" max="4114" width="9.140625" style="2"/>
    <col min="4115" max="4115" width="17.85546875" style="2" bestFit="1" customWidth="1"/>
    <col min="4116" max="4116" width="12.85546875" style="2" bestFit="1" customWidth="1"/>
    <col min="4117" max="4117" width="11.7109375" style="2" bestFit="1" customWidth="1"/>
    <col min="4118" max="4119" width="41.7109375" style="2" bestFit="1" customWidth="1"/>
    <col min="4120" max="4121" width="9.140625" style="2"/>
    <col min="4122" max="4122" width="46" style="2" customWidth="1"/>
    <col min="4123" max="4123" width="43.5703125" style="2" customWidth="1"/>
    <col min="4124" max="4124" width="16.28515625" style="2" customWidth="1"/>
    <col min="4125" max="4125" width="29.28515625" style="2" customWidth="1"/>
    <col min="4126" max="4126" width="25.5703125" style="2" customWidth="1"/>
    <col min="4127" max="4351" width="9.140625" style="2"/>
    <col min="4352" max="4352" width="66.140625" style="2" customWidth="1"/>
    <col min="4353" max="4353" width="197.85546875" style="2" bestFit="1" customWidth="1"/>
    <col min="4354" max="4354" width="13.85546875" style="2" customWidth="1"/>
    <col min="4355" max="4355" width="9.140625" style="2"/>
    <col min="4356" max="4356" width="12.85546875" style="2" bestFit="1" customWidth="1"/>
    <col min="4357" max="4357" width="19.28515625" style="2" customWidth="1"/>
    <col min="4358" max="4370" width="9.140625" style="2"/>
    <col min="4371" max="4371" width="17.85546875" style="2" bestFit="1" customWidth="1"/>
    <col min="4372" max="4372" width="12.85546875" style="2" bestFit="1" customWidth="1"/>
    <col min="4373" max="4373" width="11.7109375" style="2" bestFit="1" customWidth="1"/>
    <col min="4374" max="4375" width="41.7109375" style="2" bestFit="1" customWidth="1"/>
    <col min="4376" max="4377" width="9.140625" style="2"/>
    <col min="4378" max="4378" width="46" style="2" customWidth="1"/>
    <col min="4379" max="4379" width="43.5703125" style="2" customWidth="1"/>
    <col min="4380" max="4380" width="16.28515625" style="2" customWidth="1"/>
    <col min="4381" max="4381" width="29.28515625" style="2" customWidth="1"/>
    <col min="4382" max="4382" width="25.5703125" style="2" customWidth="1"/>
    <col min="4383" max="4607" width="9.140625" style="2"/>
    <col min="4608" max="4608" width="66.140625" style="2" customWidth="1"/>
    <col min="4609" max="4609" width="197.85546875" style="2" bestFit="1" customWidth="1"/>
    <col min="4610" max="4610" width="13.85546875" style="2" customWidth="1"/>
    <col min="4611" max="4611" width="9.140625" style="2"/>
    <col min="4612" max="4612" width="12.85546875" style="2" bestFit="1" customWidth="1"/>
    <col min="4613" max="4613" width="19.28515625" style="2" customWidth="1"/>
    <col min="4614" max="4626" width="9.140625" style="2"/>
    <col min="4627" max="4627" width="17.85546875" style="2" bestFit="1" customWidth="1"/>
    <col min="4628" max="4628" width="12.85546875" style="2" bestFit="1" customWidth="1"/>
    <col min="4629" max="4629" width="11.7109375" style="2" bestFit="1" customWidth="1"/>
    <col min="4630" max="4631" width="41.7109375" style="2" bestFit="1" customWidth="1"/>
    <col min="4632" max="4633" width="9.140625" style="2"/>
    <col min="4634" max="4634" width="46" style="2" customWidth="1"/>
    <col min="4635" max="4635" width="43.5703125" style="2" customWidth="1"/>
    <col min="4636" max="4636" width="16.28515625" style="2" customWidth="1"/>
    <col min="4637" max="4637" width="29.28515625" style="2" customWidth="1"/>
    <col min="4638" max="4638" width="25.5703125" style="2" customWidth="1"/>
    <col min="4639" max="4863" width="9.140625" style="2"/>
    <col min="4864" max="4864" width="66.140625" style="2" customWidth="1"/>
    <col min="4865" max="4865" width="197.85546875" style="2" bestFit="1" customWidth="1"/>
    <col min="4866" max="4866" width="13.85546875" style="2" customWidth="1"/>
    <col min="4867" max="4867" width="9.140625" style="2"/>
    <col min="4868" max="4868" width="12.85546875" style="2" bestFit="1" customWidth="1"/>
    <col min="4869" max="4869" width="19.28515625" style="2" customWidth="1"/>
    <col min="4870" max="4882" width="9.140625" style="2"/>
    <col min="4883" max="4883" width="17.85546875" style="2" bestFit="1" customWidth="1"/>
    <col min="4884" max="4884" width="12.85546875" style="2" bestFit="1" customWidth="1"/>
    <col min="4885" max="4885" width="11.7109375" style="2" bestFit="1" customWidth="1"/>
    <col min="4886" max="4887" width="41.7109375" style="2" bestFit="1" customWidth="1"/>
    <col min="4888" max="4889" width="9.140625" style="2"/>
    <col min="4890" max="4890" width="46" style="2" customWidth="1"/>
    <col min="4891" max="4891" width="43.5703125" style="2" customWidth="1"/>
    <col min="4892" max="4892" width="16.28515625" style="2" customWidth="1"/>
    <col min="4893" max="4893" width="29.28515625" style="2" customWidth="1"/>
    <col min="4894" max="4894" width="25.5703125" style="2" customWidth="1"/>
    <col min="4895" max="5119" width="9.140625" style="2"/>
    <col min="5120" max="5120" width="66.140625" style="2" customWidth="1"/>
    <col min="5121" max="5121" width="197.85546875" style="2" bestFit="1" customWidth="1"/>
    <col min="5122" max="5122" width="13.85546875" style="2" customWidth="1"/>
    <col min="5123" max="5123" width="9.140625" style="2"/>
    <col min="5124" max="5124" width="12.85546875" style="2" bestFit="1" customWidth="1"/>
    <col min="5125" max="5125" width="19.28515625" style="2" customWidth="1"/>
    <col min="5126" max="5138" width="9.140625" style="2"/>
    <col min="5139" max="5139" width="17.85546875" style="2" bestFit="1" customWidth="1"/>
    <col min="5140" max="5140" width="12.85546875" style="2" bestFit="1" customWidth="1"/>
    <col min="5141" max="5141" width="11.7109375" style="2" bestFit="1" customWidth="1"/>
    <col min="5142" max="5143" width="41.7109375" style="2" bestFit="1" customWidth="1"/>
    <col min="5144" max="5145" width="9.140625" style="2"/>
    <col min="5146" max="5146" width="46" style="2" customWidth="1"/>
    <col min="5147" max="5147" width="43.5703125" style="2" customWidth="1"/>
    <col min="5148" max="5148" width="16.28515625" style="2" customWidth="1"/>
    <col min="5149" max="5149" width="29.28515625" style="2" customWidth="1"/>
    <col min="5150" max="5150" width="25.5703125" style="2" customWidth="1"/>
    <col min="5151" max="5375" width="9.140625" style="2"/>
    <col min="5376" max="5376" width="66.140625" style="2" customWidth="1"/>
    <col min="5377" max="5377" width="197.85546875" style="2" bestFit="1" customWidth="1"/>
    <col min="5378" max="5378" width="13.85546875" style="2" customWidth="1"/>
    <col min="5379" max="5379" width="9.140625" style="2"/>
    <col min="5380" max="5380" width="12.85546875" style="2" bestFit="1" customWidth="1"/>
    <col min="5381" max="5381" width="19.28515625" style="2" customWidth="1"/>
    <col min="5382" max="5394" width="9.140625" style="2"/>
    <col min="5395" max="5395" width="17.85546875" style="2" bestFit="1" customWidth="1"/>
    <col min="5396" max="5396" width="12.85546875" style="2" bestFit="1" customWidth="1"/>
    <col min="5397" max="5397" width="11.7109375" style="2" bestFit="1" customWidth="1"/>
    <col min="5398" max="5399" width="41.7109375" style="2" bestFit="1" customWidth="1"/>
    <col min="5400" max="5401" width="9.140625" style="2"/>
    <col min="5402" max="5402" width="46" style="2" customWidth="1"/>
    <col min="5403" max="5403" width="43.5703125" style="2" customWidth="1"/>
    <col min="5404" max="5404" width="16.28515625" style="2" customWidth="1"/>
    <col min="5405" max="5405" width="29.28515625" style="2" customWidth="1"/>
    <col min="5406" max="5406" width="25.5703125" style="2" customWidth="1"/>
    <col min="5407" max="5631" width="9.140625" style="2"/>
    <col min="5632" max="5632" width="66.140625" style="2" customWidth="1"/>
    <col min="5633" max="5633" width="197.85546875" style="2" bestFit="1" customWidth="1"/>
    <col min="5634" max="5634" width="13.85546875" style="2" customWidth="1"/>
    <col min="5635" max="5635" width="9.140625" style="2"/>
    <col min="5636" max="5636" width="12.85546875" style="2" bestFit="1" customWidth="1"/>
    <col min="5637" max="5637" width="19.28515625" style="2" customWidth="1"/>
    <col min="5638" max="5650" width="9.140625" style="2"/>
    <col min="5651" max="5651" width="17.85546875" style="2" bestFit="1" customWidth="1"/>
    <col min="5652" max="5652" width="12.85546875" style="2" bestFit="1" customWidth="1"/>
    <col min="5653" max="5653" width="11.7109375" style="2" bestFit="1" customWidth="1"/>
    <col min="5654" max="5655" width="41.7109375" style="2" bestFit="1" customWidth="1"/>
    <col min="5656" max="5657" width="9.140625" style="2"/>
    <col min="5658" max="5658" width="46" style="2" customWidth="1"/>
    <col min="5659" max="5659" width="43.5703125" style="2" customWidth="1"/>
    <col min="5660" max="5660" width="16.28515625" style="2" customWidth="1"/>
    <col min="5661" max="5661" width="29.28515625" style="2" customWidth="1"/>
    <col min="5662" max="5662" width="25.5703125" style="2" customWidth="1"/>
    <col min="5663" max="5887" width="9.140625" style="2"/>
    <col min="5888" max="5888" width="66.140625" style="2" customWidth="1"/>
    <col min="5889" max="5889" width="197.85546875" style="2" bestFit="1" customWidth="1"/>
    <col min="5890" max="5890" width="13.85546875" style="2" customWidth="1"/>
    <col min="5891" max="5891" width="9.140625" style="2"/>
    <col min="5892" max="5892" width="12.85546875" style="2" bestFit="1" customWidth="1"/>
    <col min="5893" max="5893" width="19.28515625" style="2" customWidth="1"/>
    <col min="5894" max="5906" width="9.140625" style="2"/>
    <col min="5907" max="5907" width="17.85546875" style="2" bestFit="1" customWidth="1"/>
    <col min="5908" max="5908" width="12.85546875" style="2" bestFit="1" customWidth="1"/>
    <col min="5909" max="5909" width="11.7109375" style="2" bestFit="1" customWidth="1"/>
    <col min="5910" max="5911" width="41.7109375" style="2" bestFit="1" customWidth="1"/>
    <col min="5912" max="5913" width="9.140625" style="2"/>
    <col min="5914" max="5914" width="46" style="2" customWidth="1"/>
    <col min="5915" max="5915" width="43.5703125" style="2" customWidth="1"/>
    <col min="5916" max="5916" width="16.28515625" style="2" customWidth="1"/>
    <col min="5917" max="5917" width="29.28515625" style="2" customWidth="1"/>
    <col min="5918" max="5918" width="25.5703125" style="2" customWidth="1"/>
    <col min="5919" max="6143" width="9.140625" style="2"/>
    <col min="6144" max="6144" width="66.140625" style="2" customWidth="1"/>
    <col min="6145" max="6145" width="197.85546875" style="2" bestFit="1" customWidth="1"/>
    <col min="6146" max="6146" width="13.85546875" style="2" customWidth="1"/>
    <col min="6147" max="6147" width="9.140625" style="2"/>
    <col min="6148" max="6148" width="12.85546875" style="2" bestFit="1" customWidth="1"/>
    <col min="6149" max="6149" width="19.28515625" style="2" customWidth="1"/>
    <col min="6150" max="6162" width="9.140625" style="2"/>
    <col min="6163" max="6163" width="17.85546875" style="2" bestFit="1" customWidth="1"/>
    <col min="6164" max="6164" width="12.85546875" style="2" bestFit="1" customWidth="1"/>
    <col min="6165" max="6165" width="11.7109375" style="2" bestFit="1" customWidth="1"/>
    <col min="6166" max="6167" width="41.7109375" style="2" bestFit="1" customWidth="1"/>
    <col min="6168" max="6169" width="9.140625" style="2"/>
    <col min="6170" max="6170" width="46" style="2" customWidth="1"/>
    <col min="6171" max="6171" width="43.5703125" style="2" customWidth="1"/>
    <col min="6172" max="6172" width="16.28515625" style="2" customWidth="1"/>
    <col min="6173" max="6173" width="29.28515625" style="2" customWidth="1"/>
    <col min="6174" max="6174" width="25.5703125" style="2" customWidth="1"/>
    <col min="6175" max="6399" width="9.140625" style="2"/>
    <col min="6400" max="6400" width="66.140625" style="2" customWidth="1"/>
    <col min="6401" max="6401" width="197.85546875" style="2" bestFit="1" customWidth="1"/>
    <col min="6402" max="6402" width="13.85546875" style="2" customWidth="1"/>
    <col min="6403" max="6403" width="9.140625" style="2"/>
    <col min="6404" max="6404" width="12.85546875" style="2" bestFit="1" customWidth="1"/>
    <col min="6405" max="6405" width="19.28515625" style="2" customWidth="1"/>
    <col min="6406" max="6418" width="9.140625" style="2"/>
    <col min="6419" max="6419" width="17.85546875" style="2" bestFit="1" customWidth="1"/>
    <col min="6420" max="6420" width="12.85546875" style="2" bestFit="1" customWidth="1"/>
    <col min="6421" max="6421" width="11.7109375" style="2" bestFit="1" customWidth="1"/>
    <col min="6422" max="6423" width="41.7109375" style="2" bestFit="1" customWidth="1"/>
    <col min="6424" max="6425" width="9.140625" style="2"/>
    <col min="6426" max="6426" width="46" style="2" customWidth="1"/>
    <col min="6427" max="6427" width="43.5703125" style="2" customWidth="1"/>
    <col min="6428" max="6428" width="16.28515625" style="2" customWidth="1"/>
    <col min="6429" max="6429" width="29.28515625" style="2" customWidth="1"/>
    <col min="6430" max="6430" width="25.5703125" style="2" customWidth="1"/>
    <col min="6431" max="6655" width="9.140625" style="2"/>
    <col min="6656" max="6656" width="66.140625" style="2" customWidth="1"/>
    <col min="6657" max="6657" width="197.85546875" style="2" bestFit="1" customWidth="1"/>
    <col min="6658" max="6658" width="13.85546875" style="2" customWidth="1"/>
    <col min="6659" max="6659" width="9.140625" style="2"/>
    <col min="6660" max="6660" width="12.85546875" style="2" bestFit="1" customWidth="1"/>
    <col min="6661" max="6661" width="19.28515625" style="2" customWidth="1"/>
    <col min="6662" max="6674" width="9.140625" style="2"/>
    <col min="6675" max="6675" width="17.85546875" style="2" bestFit="1" customWidth="1"/>
    <col min="6676" max="6676" width="12.85546875" style="2" bestFit="1" customWidth="1"/>
    <col min="6677" max="6677" width="11.7109375" style="2" bestFit="1" customWidth="1"/>
    <col min="6678" max="6679" width="41.7109375" style="2" bestFit="1" customWidth="1"/>
    <col min="6680" max="6681" width="9.140625" style="2"/>
    <col min="6682" max="6682" width="46" style="2" customWidth="1"/>
    <col min="6683" max="6683" width="43.5703125" style="2" customWidth="1"/>
    <col min="6684" max="6684" width="16.28515625" style="2" customWidth="1"/>
    <col min="6685" max="6685" width="29.28515625" style="2" customWidth="1"/>
    <col min="6686" max="6686" width="25.5703125" style="2" customWidth="1"/>
    <col min="6687" max="6911" width="9.140625" style="2"/>
    <col min="6912" max="6912" width="66.140625" style="2" customWidth="1"/>
    <col min="6913" max="6913" width="197.85546875" style="2" bestFit="1" customWidth="1"/>
    <col min="6914" max="6914" width="13.85546875" style="2" customWidth="1"/>
    <col min="6915" max="6915" width="9.140625" style="2"/>
    <col min="6916" max="6916" width="12.85546875" style="2" bestFit="1" customWidth="1"/>
    <col min="6917" max="6917" width="19.28515625" style="2" customWidth="1"/>
    <col min="6918" max="6930" width="9.140625" style="2"/>
    <col min="6931" max="6931" width="17.85546875" style="2" bestFit="1" customWidth="1"/>
    <col min="6932" max="6932" width="12.85546875" style="2" bestFit="1" customWidth="1"/>
    <col min="6933" max="6933" width="11.7109375" style="2" bestFit="1" customWidth="1"/>
    <col min="6934" max="6935" width="41.7109375" style="2" bestFit="1" customWidth="1"/>
    <col min="6936" max="6937" width="9.140625" style="2"/>
    <col min="6938" max="6938" width="46" style="2" customWidth="1"/>
    <col min="6939" max="6939" width="43.5703125" style="2" customWidth="1"/>
    <col min="6940" max="6940" width="16.28515625" style="2" customWidth="1"/>
    <col min="6941" max="6941" width="29.28515625" style="2" customWidth="1"/>
    <col min="6942" max="6942" width="25.5703125" style="2" customWidth="1"/>
    <col min="6943" max="7167" width="9.140625" style="2"/>
    <col min="7168" max="7168" width="66.140625" style="2" customWidth="1"/>
    <col min="7169" max="7169" width="197.85546875" style="2" bestFit="1" customWidth="1"/>
    <col min="7170" max="7170" width="13.85546875" style="2" customWidth="1"/>
    <col min="7171" max="7171" width="9.140625" style="2"/>
    <col min="7172" max="7172" width="12.85546875" style="2" bestFit="1" customWidth="1"/>
    <col min="7173" max="7173" width="19.28515625" style="2" customWidth="1"/>
    <col min="7174" max="7186" width="9.140625" style="2"/>
    <col min="7187" max="7187" width="17.85546875" style="2" bestFit="1" customWidth="1"/>
    <col min="7188" max="7188" width="12.85546875" style="2" bestFit="1" customWidth="1"/>
    <col min="7189" max="7189" width="11.7109375" style="2" bestFit="1" customWidth="1"/>
    <col min="7190" max="7191" width="41.7109375" style="2" bestFit="1" customWidth="1"/>
    <col min="7192" max="7193" width="9.140625" style="2"/>
    <col min="7194" max="7194" width="46" style="2" customWidth="1"/>
    <col min="7195" max="7195" width="43.5703125" style="2" customWidth="1"/>
    <col min="7196" max="7196" width="16.28515625" style="2" customWidth="1"/>
    <col min="7197" max="7197" width="29.28515625" style="2" customWidth="1"/>
    <col min="7198" max="7198" width="25.5703125" style="2" customWidth="1"/>
    <col min="7199" max="7423" width="9.140625" style="2"/>
    <col min="7424" max="7424" width="66.140625" style="2" customWidth="1"/>
    <col min="7425" max="7425" width="197.85546875" style="2" bestFit="1" customWidth="1"/>
    <col min="7426" max="7426" width="13.85546875" style="2" customWidth="1"/>
    <col min="7427" max="7427" width="9.140625" style="2"/>
    <col min="7428" max="7428" width="12.85546875" style="2" bestFit="1" customWidth="1"/>
    <col min="7429" max="7429" width="19.28515625" style="2" customWidth="1"/>
    <col min="7430" max="7442" width="9.140625" style="2"/>
    <col min="7443" max="7443" width="17.85546875" style="2" bestFit="1" customWidth="1"/>
    <col min="7444" max="7444" width="12.85546875" style="2" bestFit="1" customWidth="1"/>
    <col min="7445" max="7445" width="11.7109375" style="2" bestFit="1" customWidth="1"/>
    <col min="7446" max="7447" width="41.7109375" style="2" bestFit="1" customWidth="1"/>
    <col min="7448" max="7449" width="9.140625" style="2"/>
    <col min="7450" max="7450" width="46" style="2" customWidth="1"/>
    <col min="7451" max="7451" width="43.5703125" style="2" customWidth="1"/>
    <col min="7452" max="7452" width="16.28515625" style="2" customWidth="1"/>
    <col min="7453" max="7453" width="29.28515625" style="2" customWidth="1"/>
    <col min="7454" max="7454" width="25.5703125" style="2" customWidth="1"/>
    <col min="7455" max="7679" width="9.140625" style="2"/>
    <col min="7680" max="7680" width="66.140625" style="2" customWidth="1"/>
    <col min="7681" max="7681" width="197.85546875" style="2" bestFit="1" customWidth="1"/>
    <col min="7682" max="7682" width="13.85546875" style="2" customWidth="1"/>
    <col min="7683" max="7683" width="9.140625" style="2"/>
    <col min="7684" max="7684" width="12.85546875" style="2" bestFit="1" customWidth="1"/>
    <col min="7685" max="7685" width="19.28515625" style="2" customWidth="1"/>
    <col min="7686" max="7698" width="9.140625" style="2"/>
    <col min="7699" max="7699" width="17.85546875" style="2" bestFit="1" customWidth="1"/>
    <col min="7700" max="7700" width="12.85546875" style="2" bestFit="1" customWidth="1"/>
    <col min="7701" max="7701" width="11.7109375" style="2" bestFit="1" customWidth="1"/>
    <col min="7702" max="7703" width="41.7109375" style="2" bestFit="1" customWidth="1"/>
    <col min="7704" max="7705" width="9.140625" style="2"/>
    <col min="7706" max="7706" width="46" style="2" customWidth="1"/>
    <col min="7707" max="7707" width="43.5703125" style="2" customWidth="1"/>
    <col min="7708" max="7708" width="16.28515625" style="2" customWidth="1"/>
    <col min="7709" max="7709" width="29.28515625" style="2" customWidth="1"/>
    <col min="7710" max="7710" width="25.5703125" style="2" customWidth="1"/>
    <col min="7711" max="7935" width="9.140625" style="2"/>
    <col min="7936" max="7936" width="66.140625" style="2" customWidth="1"/>
    <col min="7937" max="7937" width="197.85546875" style="2" bestFit="1" customWidth="1"/>
    <col min="7938" max="7938" width="13.85546875" style="2" customWidth="1"/>
    <col min="7939" max="7939" width="9.140625" style="2"/>
    <col min="7940" max="7940" width="12.85546875" style="2" bestFit="1" customWidth="1"/>
    <col min="7941" max="7941" width="19.28515625" style="2" customWidth="1"/>
    <col min="7942" max="7954" width="9.140625" style="2"/>
    <col min="7955" max="7955" width="17.85546875" style="2" bestFit="1" customWidth="1"/>
    <col min="7956" max="7956" width="12.85546875" style="2" bestFit="1" customWidth="1"/>
    <col min="7957" max="7957" width="11.7109375" style="2" bestFit="1" customWidth="1"/>
    <col min="7958" max="7959" width="41.7109375" style="2" bestFit="1" customWidth="1"/>
    <col min="7960" max="7961" width="9.140625" style="2"/>
    <col min="7962" max="7962" width="46" style="2" customWidth="1"/>
    <col min="7963" max="7963" width="43.5703125" style="2" customWidth="1"/>
    <col min="7964" max="7964" width="16.28515625" style="2" customWidth="1"/>
    <col min="7965" max="7965" width="29.28515625" style="2" customWidth="1"/>
    <col min="7966" max="7966" width="25.5703125" style="2" customWidth="1"/>
    <col min="7967" max="8191" width="9.140625" style="2"/>
    <col min="8192" max="8192" width="66.140625" style="2" customWidth="1"/>
    <col min="8193" max="8193" width="197.85546875" style="2" bestFit="1" customWidth="1"/>
    <col min="8194" max="8194" width="13.85546875" style="2" customWidth="1"/>
    <col min="8195" max="8195" width="9.140625" style="2"/>
    <col min="8196" max="8196" width="12.85546875" style="2" bestFit="1" customWidth="1"/>
    <col min="8197" max="8197" width="19.28515625" style="2" customWidth="1"/>
    <col min="8198" max="8210" width="9.140625" style="2"/>
    <col min="8211" max="8211" width="17.85546875" style="2" bestFit="1" customWidth="1"/>
    <col min="8212" max="8212" width="12.85546875" style="2" bestFit="1" customWidth="1"/>
    <col min="8213" max="8213" width="11.7109375" style="2" bestFit="1" customWidth="1"/>
    <col min="8214" max="8215" width="41.7109375" style="2" bestFit="1" customWidth="1"/>
    <col min="8216" max="8217" width="9.140625" style="2"/>
    <col min="8218" max="8218" width="46" style="2" customWidth="1"/>
    <col min="8219" max="8219" width="43.5703125" style="2" customWidth="1"/>
    <col min="8220" max="8220" width="16.28515625" style="2" customWidth="1"/>
    <col min="8221" max="8221" width="29.28515625" style="2" customWidth="1"/>
    <col min="8222" max="8222" width="25.5703125" style="2" customWidth="1"/>
    <col min="8223" max="8447" width="9.140625" style="2"/>
    <col min="8448" max="8448" width="66.140625" style="2" customWidth="1"/>
    <col min="8449" max="8449" width="197.85546875" style="2" bestFit="1" customWidth="1"/>
    <col min="8450" max="8450" width="13.85546875" style="2" customWidth="1"/>
    <col min="8451" max="8451" width="9.140625" style="2"/>
    <col min="8452" max="8452" width="12.85546875" style="2" bestFit="1" customWidth="1"/>
    <col min="8453" max="8453" width="19.28515625" style="2" customWidth="1"/>
    <col min="8454" max="8466" width="9.140625" style="2"/>
    <col min="8467" max="8467" width="17.85546875" style="2" bestFit="1" customWidth="1"/>
    <col min="8468" max="8468" width="12.85546875" style="2" bestFit="1" customWidth="1"/>
    <col min="8469" max="8469" width="11.7109375" style="2" bestFit="1" customWidth="1"/>
    <col min="8470" max="8471" width="41.7109375" style="2" bestFit="1" customWidth="1"/>
    <col min="8472" max="8473" width="9.140625" style="2"/>
    <col min="8474" max="8474" width="46" style="2" customWidth="1"/>
    <col min="8475" max="8475" width="43.5703125" style="2" customWidth="1"/>
    <col min="8476" max="8476" width="16.28515625" style="2" customWidth="1"/>
    <col min="8477" max="8477" width="29.28515625" style="2" customWidth="1"/>
    <col min="8478" max="8478" width="25.5703125" style="2" customWidth="1"/>
    <col min="8479" max="8703" width="9.140625" style="2"/>
    <col min="8704" max="8704" width="66.140625" style="2" customWidth="1"/>
    <col min="8705" max="8705" width="197.85546875" style="2" bestFit="1" customWidth="1"/>
    <col min="8706" max="8706" width="13.85546875" style="2" customWidth="1"/>
    <col min="8707" max="8707" width="9.140625" style="2"/>
    <col min="8708" max="8708" width="12.85546875" style="2" bestFit="1" customWidth="1"/>
    <col min="8709" max="8709" width="19.28515625" style="2" customWidth="1"/>
    <col min="8710" max="8722" width="9.140625" style="2"/>
    <col min="8723" max="8723" width="17.85546875" style="2" bestFit="1" customWidth="1"/>
    <col min="8724" max="8724" width="12.85546875" style="2" bestFit="1" customWidth="1"/>
    <col min="8725" max="8725" width="11.7109375" style="2" bestFit="1" customWidth="1"/>
    <col min="8726" max="8727" width="41.7109375" style="2" bestFit="1" customWidth="1"/>
    <col min="8728" max="8729" width="9.140625" style="2"/>
    <col min="8730" max="8730" width="46" style="2" customWidth="1"/>
    <col min="8731" max="8731" width="43.5703125" style="2" customWidth="1"/>
    <col min="8732" max="8732" width="16.28515625" style="2" customWidth="1"/>
    <col min="8733" max="8733" width="29.28515625" style="2" customWidth="1"/>
    <col min="8734" max="8734" width="25.5703125" style="2" customWidth="1"/>
    <col min="8735" max="8959" width="9.140625" style="2"/>
    <col min="8960" max="8960" width="66.140625" style="2" customWidth="1"/>
    <col min="8961" max="8961" width="197.85546875" style="2" bestFit="1" customWidth="1"/>
    <col min="8962" max="8962" width="13.85546875" style="2" customWidth="1"/>
    <col min="8963" max="8963" width="9.140625" style="2"/>
    <col min="8964" max="8964" width="12.85546875" style="2" bestFit="1" customWidth="1"/>
    <col min="8965" max="8965" width="19.28515625" style="2" customWidth="1"/>
    <col min="8966" max="8978" width="9.140625" style="2"/>
    <col min="8979" max="8979" width="17.85546875" style="2" bestFit="1" customWidth="1"/>
    <col min="8980" max="8980" width="12.85546875" style="2" bestFit="1" customWidth="1"/>
    <col min="8981" max="8981" width="11.7109375" style="2" bestFit="1" customWidth="1"/>
    <col min="8982" max="8983" width="41.7109375" style="2" bestFit="1" customWidth="1"/>
    <col min="8984" max="8985" width="9.140625" style="2"/>
    <col min="8986" max="8986" width="46" style="2" customWidth="1"/>
    <col min="8987" max="8987" width="43.5703125" style="2" customWidth="1"/>
    <col min="8988" max="8988" width="16.28515625" style="2" customWidth="1"/>
    <col min="8989" max="8989" width="29.28515625" style="2" customWidth="1"/>
    <col min="8990" max="8990" width="25.5703125" style="2" customWidth="1"/>
    <col min="8991" max="9215" width="9.140625" style="2"/>
    <col min="9216" max="9216" width="66.140625" style="2" customWidth="1"/>
    <col min="9217" max="9217" width="197.85546875" style="2" bestFit="1" customWidth="1"/>
    <col min="9218" max="9218" width="13.85546875" style="2" customWidth="1"/>
    <col min="9219" max="9219" width="9.140625" style="2"/>
    <col min="9220" max="9220" width="12.85546875" style="2" bestFit="1" customWidth="1"/>
    <col min="9221" max="9221" width="19.28515625" style="2" customWidth="1"/>
    <col min="9222" max="9234" width="9.140625" style="2"/>
    <col min="9235" max="9235" width="17.85546875" style="2" bestFit="1" customWidth="1"/>
    <col min="9236" max="9236" width="12.85546875" style="2" bestFit="1" customWidth="1"/>
    <col min="9237" max="9237" width="11.7109375" style="2" bestFit="1" customWidth="1"/>
    <col min="9238" max="9239" width="41.7109375" style="2" bestFit="1" customWidth="1"/>
    <col min="9240" max="9241" width="9.140625" style="2"/>
    <col min="9242" max="9242" width="46" style="2" customWidth="1"/>
    <col min="9243" max="9243" width="43.5703125" style="2" customWidth="1"/>
    <col min="9244" max="9244" width="16.28515625" style="2" customWidth="1"/>
    <col min="9245" max="9245" width="29.28515625" style="2" customWidth="1"/>
    <col min="9246" max="9246" width="25.5703125" style="2" customWidth="1"/>
    <col min="9247" max="9471" width="9.140625" style="2"/>
    <col min="9472" max="9472" width="66.140625" style="2" customWidth="1"/>
    <col min="9473" max="9473" width="197.85546875" style="2" bestFit="1" customWidth="1"/>
    <col min="9474" max="9474" width="13.85546875" style="2" customWidth="1"/>
    <col min="9475" max="9475" width="9.140625" style="2"/>
    <col min="9476" max="9476" width="12.85546875" style="2" bestFit="1" customWidth="1"/>
    <col min="9477" max="9477" width="19.28515625" style="2" customWidth="1"/>
    <col min="9478" max="9490" width="9.140625" style="2"/>
    <col min="9491" max="9491" width="17.85546875" style="2" bestFit="1" customWidth="1"/>
    <col min="9492" max="9492" width="12.85546875" style="2" bestFit="1" customWidth="1"/>
    <col min="9493" max="9493" width="11.7109375" style="2" bestFit="1" customWidth="1"/>
    <col min="9494" max="9495" width="41.7109375" style="2" bestFit="1" customWidth="1"/>
    <col min="9496" max="9497" width="9.140625" style="2"/>
    <col min="9498" max="9498" width="46" style="2" customWidth="1"/>
    <col min="9499" max="9499" width="43.5703125" style="2" customWidth="1"/>
    <col min="9500" max="9500" width="16.28515625" style="2" customWidth="1"/>
    <col min="9501" max="9501" width="29.28515625" style="2" customWidth="1"/>
    <col min="9502" max="9502" width="25.5703125" style="2" customWidth="1"/>
    <col min="9503" max="9727" width="9.140625" style="2"/>
    <col min="9728" max="9728" width="66.140625" style="2" customWidth="1"/>
    <col min="9729" max="9729" width="197.85546875" style="2" bestFit="1" customWidth="1"/>
    <col min="9730" max="9730" width="13.85546875" style="2" customWidth="1"/>
    <col min="9731" max="9731" width="9.140625" style="2"/>
    <col min="9732" max="9732" width="12.85546875" style="2" bestFit="1" customWidth="1"/>
    <col min="9733" max="9733" width="19.28515625" style="2" customWidth="1"/>
    <col min="9734" max="9746" width="9.140625" style="2"/>
    <col min="9747" max="9747" width="17.85546875" style="2" bestFit="1" customWidth="1"/>
    <col min="9748" max="9748" width="12.85546875" style="2" bestFit="1" customWidth="1"/>
    <col min="9749" max="9749" width="11.7109375" style="2" bestFit="1" customWidth="1"/>
    <col min="9750" max="9751" width="41.7109375" style="2" bestFit="1" customWidth="1"/>
    <col min="9752" max="9753" width="9.140625" style="2"/>
    <col min="9754" max="9754" width="46" style="2" customWidth="1"/>
    <col min="9755" max="9755" width="43.5703125" style="2" customWidth="1"/>
    <col min="9756" max="9756" width="16.28515625" style="2" customWidth="1"/>
    <col min="9757" max="9757" width="29.28515625" style="2" customWidth="1"/>
    <col min="9758" max="9758" width="25.5703125" style="2" customWidth="1"/>
    <col min="9759" max="9983" width="9.140625" style="2"/>
    <col min="9984" max="9984" width="66.140625" style="2" customWidth="1"/>
    <col min="9985" max="9985" width="197.85546875" style="2" bestFit="1" customWidth="1"/>
    <col min="9986" max="9986" width="13.85546875" style="2" customWidth="1"/>
    <col min="9987" max="9987" width="9.140625" style="2"/>
    <col min="9988" max="9988" width="12.85546875" style="2" bestFit="1" customWidth="1"/>
    <col min="9989" max="9989" width="19.28515625" style="2" customWidth="1"/>
    <col min="9990" max="10002" width="9.140625" style="2"/>
    <col min="10003" max="10003" width="17.85546875" style="2" bestFit="1" customWidth="1"/>
    <col min="10004" max="10004" width="12.85546875" style="2" bestFit="1" customWidth="1"/>
    <col min="10005" max="10005" width="11.7109375" style="2" bestFit="1" customWidth="1"/>
    <col min="10006" max="10007" width="41.7109375" style="2" bestFit="1" customWidth="1"/>
    <col min="10008" max="10009" width="9.140625" style="2"/>
    <col min="10010" max="10010" width="46" style="2" customWidth="1"/>
    <col min="10011" max="10011" width="43.5703125" style="2" customWidth="1"/>
    <col min="10012" max="10012" width="16.28515625" style="2" customWidth="1"/>
    <col min="10013" max="10013" width="29.28515625" style="2" customWidth="1"/>
    <col min="10014" max="10014" width="25.5703125" style="2" customWidth="1"/>
    <col min="10015" max="10239" width="9.140625" style="2"/>
    <col min="10240" max="10240" width="66.140625" style="2" customWidth="1"/>
    <col min="10241" max="10241" width="197.85546875" style="2" bestFit="1" customWidth="1"/>
    <col min="10242" max="10242" width="13.85546875" style="2" customWidth="1"/>
    <col min="10243" max="10243" width="9.140625" style="2"/>
    <col min="10244" max="10244" width="12.85546875" style="2" bestFit="1" customWidth="1"/>
    <col min="10245" max="10245" width="19.28515625" style="2" customWidth="1"/>
    <col min="10246" max="10258" width="9.140625" style="2"/>
    <col min="10259" max="10259" width="17.85546875" style="2" bestFit="1" customWidth="1"/>
    <col min="10260" max="10260" width="12.85546875" style="2" bestFit="1" customWidth="1"/>
    <col min="10261" max="10261" width="11.7109375" style="2" bestFit="1" customWidth="1"/>
    <col min="10262" max="10263" width="41.7109375" style="2" bestFit="1" customWidth="1"/>
    <col min="10264" max="10265" width="9.140625" style="2"/>
    <col min="10266" max="10266" width="46" style="2" customWidth="1"/>
    <col min="10267" max="10267" width="43.5703125" style="2" customWidth="1"/>
    <col min="10268" max="10268" width="16.28515625" style="2" customWidth="1"/>
    <col min="10269" max="10269" width="29.28515625" style="2" customWidth="1"/>
    <col min="10270" max="10270" width="25.5703125" style="2" customWidth="1"/>
    <col min="10271" max="10495" width="9.140625" style="2"/>
    <col min="10496" max="10496" width="66.140625" style="2" customWidth="1"/>
    <col min="10497" max="10497" width="197.85546875" style="2" bestFit="1" customWidth="1"/>
    <col min="10498" max="10498" width="13.85546875" style="2" customWidth="1"/>
    <col min="10499" max="10499" width="9.140625" style="2"/>
    <col min="10500" max="10500" width="12.85546875" style="2" bestFit="1" customWidth="1"/>
    <col min="10501" max="10501" width="19.28515625" style="2" customWidth="1"/>
    <col min="10502" max="10514" width="9.140625" style="2"/>
    <col min="10515" max="10515" width="17.85546875" style="2" bestFit="1" customWidth="1"/>
    <col min="10516" max="10516" width="12.85546875" style="2" bestFit="1" customWidth="1"/>
    <col min="10517" max="10517" width="11.7109375" style="2" bestFit="1" customWidth="1"/>
    <col min="10518" max="10519" width="41.7109375" style="2" bestFit="1" customWidth="1"/>
    <col min="10520" max="10521" width="9.140625" style="2"/>
    <col min="10522" max="10522" width="46" style="2" customWidth="1"/>
    <col min="10523" max="10523" width="43.5703125" style="2" customWidth="1"/>
    <col min="10524" max="10524" width="16.28515625" style="2" customWidth="1"/>
    <col min="10525" max="10525" width="29.28515625" style="2" customWidth="1"/>
    <col min="10526" max="10526" width="25.5703125" style="2" customWidth="1"/>
    <col min="10527" max="10751" width="9.140625" style="2"/>
    <col min="10752" max="10752" width="66.140625" style="2" customWidth="1"/>
    <col min="10753" max="10753" width="197.85546875" style="2" bestFit="1" customWidth="1"/>
    <col min="10754" max="10754" width="13.85546875" style="2" customWidth="1"/>
    <col min="10755" max="10755" width="9.140625" style="2"/>
    <col min="10756" max="10756" width="12.85546875" style="2" bestFit="1" customWidth="1"/>
    <col min="10757" max="10757" width="19.28515625" style="2" customWidth="1"/>
    <col min="10758" max="10770" width="9.140625" style="2"/>
    <col min="10771" max="10771" width="17.85546875" style="2" bestFit="1" customWidth="1"/>
    <col min="10772" max="10772" width="12.85546875" style="2" bestFit="1" customWidth="1"/>
    <col min="10773" max="10773" width="11.7109375" style="2" bestFit="1" customWidth="1"/>
    <col min="10774" max="10775" width="41.7109375" style="2" bestFit="1" customWidth="1"/>
    <col min="10776" max="10777" width="9.140625" style="2"/>
    <col min="10778" max="10778" width="46" style="2" customWidth="1"/>
    <col min="10779" max="10779" width="43.5703125" style="2" customWidth="1"/>
    <col min="10780" max="10780" width="16.28515625" style="2" customWidth="1"/>
    <col min="10781" max="10781" width="29.28515625" style="2" customWidth="1"/>
    <col min="10782" max="10782" width="25.5703125" style="2" customWidth="1"/>
    <col min="10783" max="11007" width="9.140625" style="2"/>
    <col min="11008" max="11008" width="66.140625" style="2" customWidth="1"/>
    <col min="11009" max="11009" width="197.85546875" style="2" bestFit="1" customWidth="1"/>
    <col min="11010" max="11010" width="13.85546875" style="2" customWidth="1"/>
    <col min="11011" max="11011" width="9.140625" style="2"/>
    <col min="11012" max="11012" width="12.85546875" style="2" bestFit="1" customWidth="1"/>
    <col min="11013" max="11013" width="19.28515625" style="2" customWidth="1"/>
    <col min="11014" max="11026" width="9.140625" style="2"/>
    <col min="11027" max="11027" width="17.85546875" style="2" bestFit="1" customWidth="1"/>
    <col min="11028" max="11028" width="12.85546875" style="2" bestFit="1" customWidth="1"/>
    <col min="11029" max="11029" width="11.7109375" style="2" bestFit="1" customWidth="1"/>
    <col min="11030" max="11031" width="41.7109375" style="2" bestFit="1" customWidth="1"/>
    <col min="11032" max="11033" width="9.140625" style="2"/>
    <col min="11034" max="11034" width="46" style="2" customWidth="1"/>
    <col min="11035" max="11035" width="43.5703125" style="2" customWidth="1"/>
    <col min="11036" max="11036" width="16.28515625" style="2" customWidth="1"/>
    <col min="11037" max="11037" width="29.28515625" style="2" customWidth="1"/>
    <col min="11038" max="11038" width="25.5703125" style="2" customWidth="1"/>
    <col min="11039" max="11263" width="9.140625" style="2"/>
    <col min="11264" max="11264" width="66.140625" style="2" customWidth="1"/>
    <col min="11265" max="11265" width="197.85546875" style="2" bestFit="1" customWidth="1"/>
    <col min="11266" max="11266" width="13.85546875" style="2" customWidth="1"/>
    <col min="11267" max="11267" width="9.140625" style="2"/>
    <col min="11268" max="11268" width="12.85546875" style="2" bestFit="1" customWidth="1"/>
    <col min="11269" max="11269" width="19.28515625" style="2" customWidth="1"/>
    <col min="11270" max="11282" width="9.140625" style="2"/>
    <col min="11283" max="11283" width="17.85546875" style="2" bestFit="1" customWidth="1"/>
    <col min="11284" max="11284" width="12.85546875" style="2" bestFit="1" customWidth="1"/>
    <col min="11285" max="11285" width="11.7109375" style="2" bestFit="1" customWidth="1"/>
    <col min="11286" max="11287" width="41.7109375" style="2" bestFit="1" customWidth="1"/>
    <col min="11288" max="11289" width="9.140625" style="2"/>
    <col min="11290" max="11290" width="46" style="2" customWidth="1"/>
    <col min="11291" max="11291" width="43.5703125" style="2" customWidth="1"/>
    <col min="11292" max="11292" width="16.28515625" style="2" customWidth="1"/>
    <col min="11293" max="11293" width="29.28515625" style="2" customWidth="1"/>
    <col min="11294" max="11294" width="25.5703125" style="2" customWidth="1"/>
    <col min="11295" max="11519" width="9.140625" style="2"/>
    <col min="11520" max="11520" width="66.140625" style="2" customWidth="1"/>
    <col min="11521" max="11521" width="197.85546875" style="2" bestFit="1" customWidth="1"/>
    <col min="11522" max="11522" width="13.85546875" style="2" customWidth="1"/>
    <col min="11523" max="11523" width="9.140625" style="2"/>
    <col min="11524" max="11524" width="12.85546875" style="2" bestFit="1" customWidth="1"/>
    <col min="11525" max="11525" width="19.28515625" style="2" customWidth="1"/>
    <col min="11526" max="11538" width="9.140625" style="2"/>
    <col min="11539" max="11539" width="17.85546875" style="2" bestFit="1" customWidth="1"/>
    <col min="11540" max="11540" width="12.85546875" style="2" bestFit="1" customWidth="1"/>
    <col min="11541" max="11541" width="11.7109375" style="2" bestFit="1" customWidth="1"/>
    <col min="11542" max="11543" width="41.7109375" style="2" bestFit="1" customWidth="1"/>
    <col min="11544" max="11545" width="9.140625" style="2"/>
    <col min="11546" max="11546" width="46" style="2" customWidth="1"/>
    <col min="11547" max="11547" width="43.5703125" style="2" customWidth="1"/>
    <col min="11548" max="11548" width="16.28515625" style="2" customWidth="1"/>
    <col min="11549" max="11549" width="29.28515625" style="2" customWidth="1"/>
    <col min="11550" max="11550" width="25.5703125" style="2" customWidth="1"/>
    <col min="11551" max="11775" width="9.140625" style="2"/>
    <col min="11776" max="11776" width="66.140625" style="2" customWidth="1"/>
    <col min="11777" max="11777" width="197.85546875" style="2" bestFit="1" customWidth="1"/>
    <col min="11778" max="11778" width="13.85546875" style="2" customWidth="1"/>
    <col min="11779" max="11779" width="9.140625" style="2"/>
    <col min="11780" max="11780" width="12.85546875" style="2" bestFit="1" customWidth="1"/>
    <col min="11781" max="11781" width="19.28515625" style="2" customWidth="1"/>
    <col min="11782" max="11794" width="9.140625" style="2"/>
    <col min="11795" max="11795" width="17.85546875" style="2" bestFit="1" customWidth="1"/>
    <col min="11796" max="11796" width="12.85546875" style="2" bestFit="1" customWidth="1"/>
    <col min="11797" max="11797" width="11.7109375" style="2" bestFit="1" customWidth="1"/>
    <col min="11798" max="11799" width="41.7109375" style="2" bestFit="1" customWidth="1"/>
    <col min="11800" max="11801" width="9.140625" style="2"/>
    <col min="11802" max="11802" width="46" style="2" customWidth="1"/>
    <col min="11803" max="11803" width="43.5703125" style="2" customWidth="1"/>
    <col min="11804" max="11804" width="16.28515625" style="2" customWidth="1"/>
    <col min="11805" max="11805" width="29.28515625" style="2" customWidth="1"/>
    <col min="11806" max="11806" width="25.5703125" style="2" customWidth="1"/>
    <col min="11807" max="12031" width="9.140625" style="2"/>
    <col min="12032" max="12032" width="66.140625" style="2" customWidth="1"/>
    <col min="12033" max="12033" width="197.85546875" style="2" bestFit="1" customWidth="1"/>
    <col min="12034" max="12034" width="13.85546875" style="2" customWidth="1"/>
    <col min="12035" max="12035" width="9.140625" style="2"/>
    <col min="12036" max="12036" width="12.85546875" style="2" bestFit="1" customWidth="1"/>
    <col min="12037" max="12037" width="19.28515625" style="2" customWidth="1"/>
    <col min="12038" max="12050" width="9.140625" style="2"/>
    <col min="12051" max="12051" width="17.85546875" style="2" bestFit="1" customWidth="1"/>
    <col min="12052" max="12052" width="12.85546875" style="2" bestFit="1" customWidth="1"/>
    <col min="12053" max="12053" width="11.7109375" style="2" bestFit="1" customWidth="1"/>
    <col min="12054" max="12055" width="41.7109375" style="2" bestFit="1" customWidth="1"/>
    <col min="12056" max="12057" width="9.140625" style="2"/>
    <col min="12058" max="12058" width="46" style="2" customWidth="1"/>
    <col min="12059" max="12059" width="43.5703125" style="2" customWidth="1"/>
    <col min="12060" max="12060" width="16.28515625" style="2" customWidth="1"/>
    <col min="12061" max="12061" width="29.28515625" style="2" customWidth="1"/>
    <col min="12062" max="12062" width="25.5703125" style="2" customWidth="1"/>
    <col min="12063" max="12287" width="9.140625" style="2"/>
    <col min="12288" max="12288" width="66.140625" style="2" customWidth="1"/>
    <col min="12289" max="12289" width="197.85546875" style="2" bestFit="1" customWidth="1"/>
    <col min="12290" max="12290" width="13.85546875" style="2" customWidth="1"/>
    <col min="12291" max="12291" width="9.140625" style="2"/>
    <col min="12292" max="12292" width="12.85546875" style="2" bestFit="1" customWidth="1"/>
    <col min="12293" max="12293" width="19.28515625" style="2" customWidth="1"/>
    <col min="12294" max="12306" width="9.140625" style="2"/>
    <col min="12307" max="12307" width="17.85546875" style="2" bestFit="1" customWidth="1"/>
    <col min="12308" max="12308" width="12.85546875" style="2" bestFit="1" customWidth="1"/>
    <col min="12309" max="12309" width="11.7109375" style="2" bestFit="1" customWidth="1"/>
    <col min="12310" max="12311" width="41.7109375" style="2" bestFit="1" customWidth="1"/>
    <col min="12312" max="12313" width="9.140625" style="2"/>
    <col min="12314" max="12314" width="46" style="2" customWidth="1"/>
    <col min="12315" max="12315" width="43.5703125" style="2" customWidth="1"/>
    <col min="12316" max="12316" width="16.28515625" style="2" customWidth="1"/>
    <col min="12317" max="12317" width="29.28515625" style="2" customWidth="1"/>
    <col min="12318" max="12318" width="25.5703125" style="2" customWidth="1"/>
    <col min="12319" max="12543" width="9.140625" style="2"/>
    <col min="12544" max="12544" width="66.140625" style="2" customWidth="1"/>
    <col min="12545" max="12545" width="197.85546875" style="2" bestFit="1" customWidth="1"/>
    <col min="12546" max="12546" width="13.85546875" style="2" customWidth="1"/>
    <col min="12547" max="12547" width="9.140625" style="2"/>
    <col min="12548" max="12548" width="12.85546875" style="2" bestFit="1" customWidth="1"/>
    <col min="12549" max="12549" width="19.28515625" style="2" customWidth="1"/>
    <col min="12550" max="12562" width="9.140625" style="2"/>
    <col min="12563" max="12563" width="17.85546875" style="2" bestFit="1" customWidth="1"/>
    <col min="12564" max="12564" width="12.85546875" style="2" bestFit="1" customWidth="1"/>
    <col min="12565" max="12565" width="11.7109375" style="2" bestFit="1" customWidth="1"/>
    <col min="12566" max="12567" width="41.7109375" style="2" bestFit="1" customWidth="1"/>
    <col min="12568" max="12569" width="9.140625" style="2"/>
    <col min="12570" max="12570" width="46" style="2" customWidth="1"/>
    <col min="12571" max="12571" width="43.5703125" style="2" customWidth="1"/>
    <col min="12572" max="12572" width="16.28515625" style="2" customWidth="1"/>
    <col min="12573" max="12573" width="29.28515625" style="2" customWidth="1"/>
    <col min="12574" max="12574" width="25.5703125" style="2" customWidth="1"/>
    <col min="12575" max="12799" width="9.140625" style="2"/>
    <col min="12800" max="12800" width="66.140625" style="2" customWidth="1"/>
    <col min="12801" max="12801" width="197.85546875" style="2" bestFit="1" customWidth="1"/>
    <col min="12802" max="12802" width="13.85546875" style="2" customWidth="1"/>
    <col min="12803" max="12803" width="9.140625" style="2"/>
    <col min="12804" max="12804" width="12.85546875" style="2" bestFit="1" customWidth="1"/>
    <col min="12805" max="12805" width="19.28515625" style="2" customWidth="1"/>
    <col min="12806" max="12818" width="9.140625" style="2"/>
    <col min="12819" max="12819" width="17.85546875" style="2" bestFit="1" customWidth="1"/>
    <col min="12820" max="12820" width="12.85546875" style="2" bestFit="1" customWidth="1"/>
    <col min="12821" max="12821" width="11.7109375" style="2" bestFit="1" customWidth="1"/>
    <col min="12822" max="12823" width="41.7109375" style="2" bestFit="1" customWidth="1"/>
    <col min="12824" max="12825" width="9.140625" style="2"/>
    <col min="12826" max="12826" width="46" style="2" customWidth="1"/>
    <col min="12827" max="12827" width="43.5703125" style="2" customWidth="1"/>
    <col min="12828" max="12828" width="16.28515625" style="2" customWidth="1"/>
    <col min="12829" max="12829" width="29.28515625" style="2" customWidth="1"/>
    <col min="12830" max="12830" width="25.5703125" style="2" customWidth="1"/>
    <col min="12831" max="13055" width="9.140625" style="2"/>
    <col min="13056" max="13056" width="66.140625" style="2" customWidth="1"/>
    <col min="13057" max="13057" width="197.85546875" style="2" bestFit="1" customWidth="1"/>
    <col min="13058" max="13058" width="13.85546875" style="2" customWidth="1"/>
    <col min="13059" max="13059" width="9.140625" style="2"/>
    <col min="13060" max="13060" width="12.85546875" style="2" bestFit="1" customWidth="1"/>
    <col min="13061" max="13061" width="19.28515625" style="2" customWidth="1"/>
    <col min="13062" max="13074" width="9.140625" style="2"/>
    <col min="13075" max="13075" width="17.85546875" style="2" bestFit="1" customWidth="1"/>
    <col min="13076" max="13076" width="12.85546875" style="2" bestFit="1" customWidth="1"/>
    <col min="13077" max="13077" width="11.7109375" style="2" bestFit="1" customWidth="1"/>
    <col min="13078" max="13079" width="41.7109375" style="2" bestFit="1" customWidth="1"/>
    <col min="13080" max="13081" width="9.140625" style="2"/>
    <col min="13082" max="13082" width="46" style="2" customWidth="1"/>
    <col min="13083" max="13083" width="43.5703125" style="2" customWidth="1"/>
    <col min="13084" max="13084" width="16.28515625" style="2" customWidth="1"/>
    <col min="13085" max="13085" width="29.28515625" style="2" customWidth="1"/>
    <col min="13086" max="13086" width="25.5703125" style="2" customWidth="1"/>
    <col min="13087" max="13311" width="9.140625" style="2"/>
    <col min="13312" max="13312" width="66.140625" style="2" customWidth="1"/>
    <col min="13313" max="13313" width="197.85546875" style="2" bestFit="1" customWidth="1"/>
    <col min="13314" max="13314" width="13.85546875" style="2" customWidth="1"/>
    <col min="13315" max="13315" width="9.140625" style="2"/>
    <col min="13316" max="13316" width="12.85546875" style="2" bestFit="1" customWidth="1"/>
    <col min="13317" max="13317" width="19.28515625" style="2" customWidth="1"/>
    <col min="13318" max="13330" width="9.140625" style="2"/>
    <col min="13331" max="13331" width="17.85546875" style="2" bestFit="1" customWidth="1"/>
    <col min="13332" max="13332" width="12.85546875" style="2" bestFit="1" customWidth="1"/>
    <col min="13333" max="13333" width="11.7109375" style="2" bestFit="1" customWidth="1"/>
    <col min="13334" max="13335" width="41.7109375" style="2" bestFit="1" customWidth="1"/>
    <col min="13336" max="13337" width="9.140625" style="2"/>
    <col min="13338" max="13338" width="46" style="2" customWidth="1"/>
    <col min="13339" max="13339" width="43.5703125" style="2" customWidth="1"/>
    <col min="13340" max="13340" width="16.28515625" style="2" customWidth="1"/>
    <col min="13341" max="13341" width="29.28515625" style="2" customWidth="1"/>
    <col min="13342" max="13342" width="25.5703125" style="2" customWidth="1"/>
    <col min="13343" max="13567" width="9.140625" style="2"/>
    <col min="13568" max="13568" width="66.140625" style="2" customWidth="1"/>
    <col min="13569" max="13569" width="197.85546875" style="2" bestFit="1" customWidth="1"/>
    <col min="13570" max="13570" width="13.85546875" style="2" customWidth="1"/>
    <col min="13571" max="13571" width="9.140625" style="2"/>
    <col min="13572" max="13572" width="12.85546875" style="2" bestFit="1" customWidth="1"/>
    <col min="13573" max="13573" width="19.28515625" style="2" customWidth="1"/>
    <col min="13574" max="13586" width="9.140625" style="2"/>
    <col min="13587" max="13587" width="17.85546875" style="2" bestFit="1" customWidth="1"/>
    <col min="13588" max="13588" width="12.85546875" style="2" bestFit="1" customWidth="1"/>
    <col min="13589" max="13589" width="11.7109375" style="2" bestFit="1" customWidth="1"/>
    <col min="13590" max="13591" width="41.7109375" style="2" bestFit="1" customWidth="1"/>
    <col min="13592" max="13593" width="9.140625" style="2"/>
    <col min="13594" max="13594" width="46" style="2" customWidth="1"/>
    <col min="13595" max="13595" width="43.5703125" style="2" customWidth="1"/>
    <col min="13596" max="13596" width="16.28515625" style="2" customWidth="1"/>
    <col min="13597" max="13597" width="29.28515625" style="2" customWidth="1"/>
    <col min="13598" max="13598" width="25.5703125" style="2" customWidth="1"/>
    <col min="13599" max="13823" width="9.140625" style="2"/>
    <col min="13824" max="13824" width="66.140625" style="2" customWidth="1"/>
    <col min="13825" max="13825" width="197.85546875" style="2" bestFit="1" customWidth="1"/>
    <col min="13826" max="13826" width="13.85546875" style="2" customWidth="1"/>
    <col min="13827" max="13827" width="9.140625" style="2"/>
    <col min="13828" max="13828" width="12.85546875" style="2" bestFit="1" customWidth="1"/>
    <col min="13829" max="13829" width="19.28515625" style="2" customWidth="1"/>
    <col min="13830" max="13842" width="9.140625" style="2"/>
    <col min="13843" max="13843" width="17.85546875" style="2" bestFit="1" customWidth="1"/>
    <col min="13844" max="13844" width="12.85546875" style="2" bestFit="1" customWidth="1"/>
    <col min="13845" max="13845" width="11.7109375" style="2" bestFit="1" customWidth="1"/>
    <col min="13846" max="13847" width="41.7109375" style="2" bestFit="1" customWidth="1"/>
    <col min="13848" max="13849" width="9.140625" style="2"/>
    <col min="13850" max="13850" width="46" style="2" customWidth="1"/>
    <col min="13851" max="13851" width="43.5703125" style="2" customWidth="1"/>
    <col min="13852" max="13852" width="16.28515625" style="2" customWidth="1"/>
    <col min="13853" max="13853" width="29.28515625" style="2" customWidth="1"/>
    <col min="13854" max="13854" width="25.5703125" style="2" customWidth="1"/>
    <col min="13855" max="14079" width="9.140625" style="2"/>
    <col min="14080" max="14080" width="66.140625" style="2" customWidth="1"/>
    <col min="14081" max="14081" width="197.85546875" style="2" bestFit="1" customWidth="1"/>
    <col min="14082" max="14082" width="13.85546875" style="2" customWidth="1"/>
    <col min="14083" max="14083" width="9.140625" style="2"/>
    <col min="14084" max="14084" width="12.85546875" style="2" bestFit="1" customWidth="1"/>
    <col min="14085" max="14085" width="19.28515625" style="2" customWidth="1"/>
    <col min="14086" max="14098" width="9.140625" style="2"/>
    <col min="14099" max="14099" width="17.85546875" style="2" bestFit="1" customWidth="1"/>
    <col min="14100" max="14100" width="12.85546875" style="2" bestFit="1" customWidth="1"/>
    <col min="14101" max="14101" width="11.7109375" style="2" bestFit="1" customWidth="1"/>
    <col min="14102" max="14103" width="41.7109375" style="2" bestFit="1" customWidth="1"/>
    <col min="14104" max="14105" width="9.140625" style="2"/>
    <col min="14106" max="14106" width="46" style="2" customWidth="1"/>
    <col min="14107" max="14107" width="43.5703125" style="2" customWidth="1"/>
    <col min="14108" max="14108" width="16.28515625" style="2" customWidth="1"/>
    <col min="14109" max="14109" width="29.28515625" style="2" customWidth="1"/>
    <col min="14110" max="14110" width="25.5703125" style="2" customWidth="1"/>
    <col min="14111" max="14335" width="9.140625" style="2"/>
    <col min="14336" max="14336" width="66.140625" style="2" customWidth="1"/>
    <col min="14337" max="14337" width="197.85546875" style="2" bestFit="1" customWidth="1"/>
    <col min="14338" max="14338" width="13.85546875" style="2" customWidth="1"/>
    <col min="14339" max="14339" width="9.140625" style="2"/>
    <col min="14340" max="14340" width="12.85546875" style="2" bestFit="1" customWidth="1"/>
    <col min="14341" max="14341" width="19.28515625" style="2" customWidth="1"/>
    <col min="14342" max="14354" width="9.140625" style="2"/>
    <col min="14355" max="14355" width="17.85546875" style="2" bestFit="1" customWidth="1"/>
    <col min="14356" max="14356" width="12.85546875" style="2" bestFit="1" customWidth="1"/>
    <col min="14357" max="14357" width="11.7109375" style="2" bestFit="1" customWidth="1"/>
    <col min="14358" max="14359" width="41.7109375" style="2" bestFit="1" customWidth="1"/>
    <col min="14360" max="14361" width="9.140625" style="2"/>
    <col min="14362" max="14362" width="46" style="2" customWidth="1"/>
    <col min="14363" max="14363" width="43.5703125" style="2" customWidth="1"/>
    <col min="14364" max="14364" width="16.28515625" style="2" customWidth="1"/>
    <col min="14365" max="14365" width="29.28515625" style="2" customWidth="1"/>
    <col min="14366" max="14366" width="25.5703125" style="2" customWidth="1"/>
    <col min="14367" max="14591" width="9.140625" style="2"/>
    <col min="14592" max="14592" width="66.140625" style="2" customWidth="1"/>
    <col min="14593" max="14593" width="197.85546875" style="2" bestFit="1" customWidth="1"/>
    <col min="14594" max="14594" width="13.85546875" style="2" customWidth="1"/>
    <col min="14595" max="14595" width="9.140625" style="2"/>
    <col min="14596" max="14596" width="12.85546875" style="2" bestFit="1" customWidth="1"/>
    <col min="14597" max="14597" width="19.28515625" style="2" customWidth="1"/>
    <col min="14598" max="14610" width="9.140625" style="2"/>
    <col min="14611" max="14611" width="17.85546875" style="2" bestFit="1" customWidth="1"/>
    <col min="14612" max="14612" width="12.85546875" style="2" bestFit="1" customWidth="1"/>
    <col min="14613" max="14613" width="11.7109375" style="2" bestFit="1" customWidth="1"/>
    <col min="14614" max="14615" width="41.7109375" style="2" bestFit="1" customWidth="1"/>
    <col min="14616" max="14617" width="9.140625" style="2"/>
    <col min="14618" max="14618" width="46" style="2" customWidth="1"/>
    <col min="14619" max="14619" width="43.5703125" style="2" customWidth="1"/>
    <col min="14620" max="14620" width="16.28515625" style="2" customWidth="1"/>
    <col min="14621" max="14621" width="29.28515625" style="2" customWidth="1"/>
    <col min="14622" max="14622" width="25.5703125" style="2" customWidth="1"/>
    <col min="14623" max="14847" width="9.140625" style="2"/>
    <col min="14848" max="14848" width="66.140625" style="2" customWidth="1"/>
    <col min="14849" max="14849" width="197.85546875" style="2" bestFit="1" customWidth="1"/>
    <col min="14850" max="14850" width="13.85546875" style="2" customWidth="1"/>
    <col min="14851" max="14851" width="9.140625" style="2"/>
    <col min="14852" max="14852" width="12.85546875" style="2" bestFit="1" customWidth="1"/>
    <col min="14853" max="14853" width="19.28515625" style="2" customWidth="1"/>
    <col min="14854" max="14866" width="9.140625" style="2"/>
    <col min="14867" max="14867" width="17.85546875" style="2" bestFit="1" customWidth="1"/>
    <col min="14868" max="14868" width="12.85546875" style="2" bestFit="1" customWidth="1"/>
    <col min="14869" max="14869" width="11.7109375" style="2" bestFit="1" customWidth="1"/>
    <col min="14870" max="14871" width="41.7109375" style="2" bestFit="1" customWidth="1"/>
    <col min="14872" max="14873" width="9.140625" style="2"/>
    <col min="14874" max="14874" width="46" style="2" customWidth="1"/>
    <col min="14875" max="14875" width="43.5703125" style="2" customWidth="1"/>
    <col min="14876" max="14876" width="16.28515625" style="2" customWidth="1"/>
    <col min="14877" max="14877" width="29.28515625" style="2" customWidth="1"/>
    <col min="14878" max="14878" width="25.5703125" style="2" customWidth="1"/>
    <col min="14879" max="15103" width="9.140625" style="2"/>
    <col min="15104" max="15104" width="66.140625" style="2" customWidth="1"/>
    <col min="15105" max="15105" width="197.85546875" style="2" bestFit="1" customWidth="1"/>
    <col min="15106" max="15106" width="13.85546875" style="2" customWidth="1"/>
    <col min="15107" max="15107" width="9.140625" style="2"/>
    <col min="15108" max="15108" width="12.85546875" style="2" bestFit="1" customWidth="1"/>
    <col min="15109" max="15109" width="19.28515625" style="2" customWidth="1"/>
    <col min="15110" max="15122" width="9.140625" style="2"/>
    <col min="15123" max="15123" width="17.85546875" style="2" bestFit="1" customWidth="1"/>
    <col min="15124" max="15124" width="12.85546875" style="2" bestFit="1" customWidth="1"/>
    <col min="15125" max="15125" width="11.7109375" style="2" bestFit="1" customWidth="1"/>
    <col min="15126" max="15127" width="41.7109375" style="2" bestFit="1" customWidth="1"/>
    <col min="15128" max="15129" width="9.140625" style="2"/>
    <col min="15130" max="15130" width="46" style="2" customWidth="1"/>
    <col min="15131" max="15131" width="43.5703125" style="2" customWidth="1"/>
    <col min="15132" max="15132" width="16.28515625" style="2" customWidth="1"/>
    <col min="15133" max="15133" width="29.28515625" style="2" customWidth="1"/>
    <col min="15134" max="15134" width="25.5703125" style="2" customWidth="1"/>
    <col min="15135" max="15359" width="9.140625" style="2"/>
    <col min="15360" max="15360" width="66.140625" style="2" customWidth="1"/>
    <col min="15361" max="15361" width="197.85546875" style="2" bestFit="1" customWidth="1"/>
    <col min="15362" max="15362" width="13.85546875" style="2" customWidth="1"/>
    <col min="15363" max="15363" width="9.140625" style="2"/>
    <col min="15364" max="15364" width="12.85546875" style="2" bestFit="1" customWidth="1"/>
    <col min="15365" max="15365" width="19.28515625" style="2" customWidth="1"/>
    <col min="15366" max="15378" width="9.140625" style="2"/>
    <col min="15379" max="15379" width="17.85546875" style="2" bestFit="1" customWidth="1"/>
    <col min="15380" max="15380" width="12.85546875" style="2" bestFit="1" customWidth="1"/>
    <col min="15381" max="15381" width="11.7109375" style="2" bestFit="1" customWidth="1"/>
    <col min="15382" max="15383" width="41.7109375" style="2" bestFit="1" customWidth="1"/>
    <col min="15384" max="15385" width="9.140625" style="2"/>
    <col min="15386" max="15386" width="46" style="2" customWidth="1"/>
    <col min="15387" max="15387" width="43.5703125" style="2" customWidth="1"/>
    <col min="15388" max="15388" width="16.28515625" style="2" customWidth="1"/>
    <col min="15389" max="15389" width="29.28515625" style="2" customWidth="1"/>
    <col min="15390" max="15390" width="25.5703125" style="2" customWidth="1"/>
    <col min="15391" max="15615" width="9.140625" style="2"/>
    <col min="15616" max="15616" width="66.140625" style="2" customWidth="1"/>
    <col min="15617" max="15617" width="197.85546875" style="2" bestFit="1" customWidth="1"/>
    <col min="15618" max="15618" width="13.85546875" style="2" customWidth="1"/>
    <col min="15619" max="15619" width="9.140625" style="2"/>
    <col min="15620" max="15620" width="12.85546875" style="2" bestFit="1" customWidth="1"/>
    <col min="15621" max="15621" width="19.28515625" style="2" customWidth="1"/>
    <col min="15622" max="15634" width="9.140625" style="2"/>
    <col min="15635" max="15635" width="17.85546875" style="2" bestFit="1" customWidth="1"/>
    <col min="15636" max="15636" width="12.85546875" style="2" bestFit="1" customWidth="1"/>
    <col min="15637" max="15637" width="11.7109375" style="2" bestFit="1" customWidth="1"/>
    <col min="15638" max="15639" width="41.7109375" style="2" bestFit="1" customWidth="1"/>
    <col min="15640" max="15641" width="9.140625" style="2"/>
    <col min="15642" max="15642" width="46" style="2" customWidth="1"/>
    <col min="15643" max="15643" width="43.5703125" style="2" customWidth="1"/>
    <col min="15644" max="15644" width="16.28515625" style="2" customWidth="1"/>
    <col min="15645" max="15645" width="29.28515625" style="2" customWidth="1"/>
    <col min="15646" max="15646" width="25.5703125" style="2" customWidth="1"/>
    <col min="15647" max="15871" width="9.140625" style="2"/>
    <col min="15872" max="15872" width="66.140625" style="2" customWidth="1"/>
    <col min="15873" max="15873" width="197.85546875" style="2" bestFit="1" customWidth="1"/>
    <col min="15874" max="15874" width="13.85546875" style="2" customWidth="1"/>
    <col min="15875" max="15875" width="9.140625" style="2"/>
    <col min="15876" max="15876" width="12.85546875" style="2" bestFit="1" customWidth="1"/>
    <col min="15877" max="15877" width="19.28515625" style="2" customWidth="1"/>
    <col min="15878" max="15890" width="9.140625" style="2"/>
    <col min="15891" max="15891" width="17.85546875" style="2" bestFit="1" customWidth="1"/>
    <col min="15892" max="15892" width="12.85546875" style="2" bestFit="1" customWidth="1"/>
    <col min="15893" max="15893" width="11.7109375" style="2" bestFit="1" customWidth="1"/>
    <col min="15894" max="15895" width="41.7109375" style="2" bestFit="1" customWidth="1"/>
    <col min="15896" max="15897" width="9.140625" style="2"/>
    <col min="15898" max="15898" width="46" style="2" customWidth="1"/>
    <col min="15899" max="15899" width="43.5703125" style="2" customWidth="1"/>
    <col min="15900" max="15900" width="16.28515625" style="2" customWidth="1"/>
    <col min="15901" max="15901" width="29.28515625" style="2" customWidth="1"/>
    <col min="15902" max="15902" width="25.5703125" style="2" customWidth="1"/>
    <col min="15903" max="16127" width="9.140625" style="2"/>
    <col min="16128" max="16128" width="66.140625" style="2" customWidth="1"/>
    <col min="16129" max="16129" width="197.85546875" style="2" bestFit="1" customWidth="1"/>
    <col min="16130" max="16130" width="13.85546875" style="2" customWidth="1"/>
    <col min="16131" max="16131" width="9.140625" style="2"/>
    <col min="16132" max="16132" width="12.85546875" style="2" bestFit="1" customWidth="1"/>
    <col min="16133" max="16133" width="19.28515625" style="2" customWidth="1"/>
    <col min="16134" max="16146" width="9.140625" style="2"/>
    <col min="16147" max="16147" width="17.85546875" style="2" bestFit="1" customWidth="1"/>
    <col min="16148" max="16148" width="12.85546875" style="2" bestFit="1" customWidth="1"/>
    <col min="16149" max="16149" width="11.7109375" style="2" bestFit="1" customWidth="1"/>
    <col min="16150" max="16151" width="41.7109375" style="2" bestFit="1" customWidth="1"/>
    <col min="16152" max="16153" width="9.140625" style="2"/>
    <col min="16154" max="16154" width="46" style="2" customWidth="1"/>
    <col min="16155" max="16155" width="43.5703125" style="2" customWidth="1"/>
    <col min="16156" max="16156" width="16.28515625" style="2" customWidth="1"/>
    <col min="16157" max="16157" width="29.28515625" style="2" customWidth="1"/>
    <col min="16158" max="16158" width="25.5703125" style="2" customWidth="1"/>
    <col min="16159" max="16384" width="9.140625" style="2"/>
  </cols>
  <sheetData>
    <row r="1" spans="1:8" s="61" customFormat="1"/>
    <row r="2" spans="1:8" s="61" customFormat="1"/>
    <row r="3" spans="1:8" s="61" customFormat="1"/>
    <row r="4" spans="1:8" s="61" customFormat="1"/>
    <row r="5" spans="1:8" s="61" customFormat="1"/>
    <row r="6" spans="1:8" s="61" customFormat="1"/>
    <row r="7" spans="1:8" s="61" customFormat="1">
      <c r="A7" s="1" t="s">
        <v>1751</v>
      </c>
    </row>
    <row r="8" spans="1:8" s="61" customFormat="1">
      <c r="A8" s="57" t="s">
        <v>1752</v>
      </c>
    </row>
    <row r="9" spans="1:8" s="61" customFormat="1"/>
    <row r="10" spans="1:8" s="41" customFormat="1">
      <c r="A10" s="79" t="s">
        <v>1772</v>
      </c>
      <c r="B10" s="8" t="s">
        <v>10</v>
      </c>
    </row>
    <row r="11" spans="1:8" s="41" customFormat="1"/>
    <row r="12" spans="1:8" s="41" customFormat="1" ht="25.5" thickBot="1">
      <c r="B12" s="38" t="s">
        <v>955</v>
      </c>
      <c r="C12" s="52" t="s">
        <v>1735</v>
      </c>
      <c r="D12" s="52" t="s">
        <v>1736</v>
      </c>
    </row>
    <row r="13" spans="1:8" s="41" customFormat="1" ht="15.75" thickTop="1">
      <c r="B13" s="36">
        <v>15</v>
      </c>
      <c r="C13" s="42">
        <f>BG51</f>
        <v>90.440625000000182</v>
      </c>
      <c r="D13" s="42">
        <f>BG97</f>
        <v>141.96399999999994</v>
      </c>
      <c r="G13" s="48"/>
    </row>
    <row r="14" spans="1:8" s="41" customFormat="1">
      <c r="B14" s="37">
        <v>16</v>
      </c>
      <c r="C14" s="43">
        <f>BG52</f>
        <v>180.88125000000014</v>
      </c>
      <c r="D14" s="43">
        <f t="shared" ref="D14:D15" si="0">BG98</f>
        <v>283.92799999999988</v>
      </c>
      <c r="G14" s="48"/>
      <c r="H14" s="48"/>
    </row>
    <row r="15" spans="1:8" s="41" customFormat="1">
      <c r="B15" s="36">
        <v>17</v>
      </c>
      <c r="C15" s="42">
        <f t="shared" ref="C15:C16" si="1">BG53</f>
        <v>271.32187500000009</v>
      </c>
      <c r="D15" s="42">
        <f t="shared" si="0"/>
        <v>425.89199999999983</v>
      </c>
      <c r="G15" s="48"/>
      <c r="H15" s="48"/>
    </row>
    <row r="16" spans="1:8" s="41" customFormat="1">
      <c r="B16" s="80">
        <v>18</v>
      </c>
      <c r="C16" s="81">
        <f t="shared" si="1"/>
        <v>361.76250000000005</v>
      </c>
      <c r="D16" s="81" t="s">
        <v>5</v>
      </c>
      <c r="G16" s="48"/>
      <c r="H16" s="48"/>
    </row>
    <row r="17" spans="1:61" s="41" customFormat="1"/>
    <row r="18" spans="1:61" s="41" customFormat="1"/>
    <row r="19" spans="1:61" s="41" customFormat="1" ht="30" customHeight="1" thickBot="1">
      <c r="B19" s="95" t="s">
        <v>956</v>
      </c>
      <c r="C19" s="40" t="s">
        <v>954</v>
      </c>
    </row>
    <row r="20" spans="1:61" s="41" customFormat="1" ht="15.75" thickTop="1">
      <c r="B20" s="36">
        <v>11.5</v>
      </c>
      <c r="C20" s="42">
        <f>BG33</f>
        <v>138.733</v>
      </c>
      <c r="G20" s="48"/>
    </row>
    <row r="21" spans="1:61" s="41" customFormat="1">
      <c r="B21" s="37">
        <v>12</v>
      </c>
      <c r="C21" s="43">
        <f>BG34</f>
        <v>277.46699999999998</v>
      </c>
      <c r="G21" s="48"/>
    </row>
    <row r="22" spans="1:61" s="41" customFormat="1">
      <c r="B22" s="36">
        <v>12.5</v>
      </c>
      <c r="C22" s="42">
        <f>BG41</f>
        <v>416.20100000000002</v>
      </c>
      <c r="G22" s="48"/>
    </row>
    <row r="23" spans="1:61" s="41" customFormat="1">
      <c r="B23" s="80">
        <v>13</v>
      </c>
      <c r="C23" s="81">
        <f t="shared" ref="C23" si="2">BG35</f>
        <v>554.93399999999997</v>
      </c>
      <c r="G23" s="48"/>
    </row>
    <row r="24" spans="1:61" s="41" customFormat="1"/>
    <row r="25" spans="1:61" s="41" customFormat="1">
      <c r="C25" s="2"/>
    </row>
    <row r="26" spans="1:61">
      <c r="A26" s="13" t="s">
        <v>11</v>
      </c>
      <c r="B26" s="50"/>
    </row>
    <row r="28" spans="1:61">
      <c r="A28" s="13" t="s">
        <v>12</v>
      </c>
    </row>
    <row r="29" spans="1:61">
      <c r="A29" s="14" t="s">
        <v>13</v>
      </c>
    </row>
    <row r="30" spans="1:61">
      <c r="A30" s="14" t="s">
        <v>14</v>
      </c>
      <c r="BA30" s="132" t="s">
        <v>15</v>
      </c>
      <c r="BB30" s="132"/>
      <c r="BC30" s="132"/>
      <c r="BD30" s="132"/>
      <c r="BE30" s="132"/>
      <c r="BF30" s="132"/>
      <c r="BG30" s="132"/>
      <c r="BH30" s="132"/>
    </row>
    <row r="31" spans="1:61">
      <c r="AX31" s="3" t="s">
        <v>16</v>
      </c>
      <c r="AY31" s="3"/>
      <c r="AZ31" s="3"/>
      <c r="BA31" s="133" t="s">
        <v>17</v>
      </c>
      <c r="BB31" s="133"/>
      <c r="BC31" s="133"/>
      <c r="BD31" s="133" t="s">
        <v>18</v>
      </c>
      <c r="BE31" s="133"/>
      <c r="BF31" s="133"/>
    </row>
    <row r="32" spans="1:61" ht="15.75" thickBot="1">
      <c r="A32" s="15" t="s">
        <v>19</v>
      </c>
      <c r="B32" s="15" t="s">
        <v>20</v>
      </c>
      <c r="C32" s="15" t="s">
        <v>3</v>
      </c>
      <c r="D32" s="15" t="s">
        <v>21</v>
      </c>
      <c r="E32" s="15" t="s">
        <v>22</v>
      </c>
      <c r="F32" s="15" t="s">
        <v>23</v>
      </c>
      <c r="G32" s="15" t="s">
        <v>24</v>
      </c>
      <c r="H32" s="15" t="s">
        <v>25</v>
      </c>
      <c r="I32" s="15" t="s">
        <v>26</v>
      </c>
      <c r="J32" s="15" t="s">
        <v>27</v>
      </c>
      <c r="K32" s="15" t="s">
        <v>28</v>
      </c>
      <c r="L32" s="15" t="s">
        <v>29</v>
      </c>
      <c r="M32" s="15" t="s">
        <v>30</v>
      </c>
      <c r="N32" s="15" t="s">
        <v>31</v>
      </c>
      <c r="O32" s="15" t="s">
        <v>32</v>
      </c>
      <c r="P32" s="15" t="s">
        <v>33</v>
      </c>
      <c r="Q32" s="15" t="s">
        <v>34</v>
      </c>
      <c r="R32" s="15" t="s">
        <v>35</v>
      </c>
      <c r="S32" s="15" t="s">
        <v>36</v>
      </c>
      <c r="T32" s="15" t="s">
        <v>37</v>
      </c>
      <c r="U32" s="15" t="s">
        <v>38</v>
      </c>
      <c r="V32" s="15" t="s">
        <v>39</v>
      </c>
      <c r="W32" s="15" t="s">
        <v>40</v>
      </c>
      <c r="X32" s="16" t="s">
        <v>41</v>
      </c>
      <c r="Y32" s="16" t="s">
        <v>42</v>
      </c>
      <c r="Z32" s="15" t="s">
        <v>43</v>
      </c>
      <c r="AA32" s="15" t="s">
        <v>44</v>
      </c>
      <c r="AB32" s="15" t="s">
        <v>45</v>
      </c>
      <c r="AC32" s="15" t="s">
        <v>46</v>
      </c>
      <c r="AD32" s="15" t="s">
        <v>47</v>
      </c>
      <c r="AE32" s="15" t="s">
        <v>48</v>
      </c>
      <c r="AF32" s="15" t="s">
        <v>49</v>
      </c>
      <c r="AG32" s="15" t="s">
        <v>4</v>
      </c>
      <c r="AH32" s="15" t="s">
        <v>50</v>
      </c>
      <c r="AI32" s="15" t="s">
        <v>51</v>
      </c>
      <c r="AJ32" s="15" t="s">
        <v>52</v>
      </c>
      <c r="AK32" s="15" t="s">
        <v>53</v>
      </c>
      <c r="AL32" s="15" t="s">
        <v>54</v>
      </c>
      <c r="AM32" s="15" t="s">
        <v>55</v>
      </c>
      <c r="AN32" s="15" t="s">
        <v>56</v>
      </c>
      <c r="AO32" s="15" t="s">
        <v>57</v>
      </c>
      <c r="AP32" s="15" t="s">
        <v>58</v>
      </c>
      <c r="AQ32" s="15" t="s">
        <v>59</v>
      </c>
      <c r="AR32" s="15" t="s">
        <v>60</v>
      </c>
      <c r="AS32" s="15" t="s">
        <v>61</v>
      </c>
      <c r="AT32" s="15" t="s">
        <v>62</v>
      </c>
      <c r="AU32" s="15" t="s">
        <v>63</v>
      </c>
      <c r="AV32" s="15" t="s">
        <v>64</v>
      </c>
      <c r="AW32" s="15" t="s">
        <v>65</v>
      </c>
      <c r="AX32" s="3" t="s">
        <v>66</v>
      </c>
      <c r="AY32" s="3" t="s">
        <v>67</v>
      </c>
      <c r="AZ32" s="3" t="s">
        <v>68</v>
      </c>
      <c r="BA32" s="3" t="s">
        <v>69</v>
      </c>
      <c r="BB32" s="3" t="s">
        <v>70</v>
      </c>
      <c r="BC32" s="3" t="s">
        <v>71</v>
      </c>
      <c r="BD32" s="3" t="s">
        <v>69</v>
      </c>
      <c r="BE32" s="3" t="s">
        <v>70</v>
      </c>
      <c r="BF32" s="3" t="s">
        <v>71</v>
      </c>
      <c r="BG32" s="2" t="s">
        <v>72</v>
      </c>
      <c r="BI32" s="2" t="s">
        <v>20</v>
      </c>
    </row>
    <row r="33" spans="1:61">
      <c r="A33" s="14">
        <v>801</v>
      </c>
      <c r="B33" s="14" t="s">
        <v>73</v>
      </c>
      <c r="C33" s="14" t="s">
        <v>74</v>
      </c>
      <c r="D33" s="14" t="s">
        <v>75</v>
      </c>
      <c r="E33" s="14" t="s">
        <v>76</v>
      </c>
      <c r="F33" s="17">
        <v>42198</v>
      </c>
      <c r="G33" s="14" t="s">
        <v>73</v>
      </c>
      <c r="H33" s="14" t="s">
        <v>9</v>
      </c>
      <c r="I33" s="14" t="s">
        <v>77</v>
      </c>
      <c r="J33" s="14" t="s">
        <v>78</v>
      </c>
      <c r="M33" s="14" t="s">
        <v>78</v>
      </c>
      <c r="O33" s="14" t="b">
        <v>0</v>
      </c>
      <c r="Q33" s="14" t="b">
        <v>0</v>
      </c>
      <c r="R33" s="14" t="s">
        <v>79</v>
      </c>
      <c r="S33" s="14" t="s">
        <v>80</v>
      </c>
      <c r="T33" s="14" t="s">
        <v>81</v>
      </c>
      <c r="U33" s="14" t="s">
        <v>82</v>
      </c>
      <c r="V33" s="14" t="s">
        <v>83</v>
      </c>
      <c r="W33" s="14" t="s">
        <v>84</v>
      </c>
      <c r="X33" s="2" t="str">
        <f>IFERROR(VLOOKUP(AF33,[1]MeasureCost!$B$6:$B$80,1,FALSE),"")</f>
        <v>dxAC-Com-Pkg-65to110kBTUh-EER11.5-2Spd</v>
      </c>
      <c r="Y33" s="2" t="str">
        <f>IFERROR(VLOOKUP(AE33,[1]MeasureCost!$B$6:$B$80,1,FALSE),"")</f>
        <v>dxAC-Com-Pkg-65to110kBTUh-EER11.0-2Spd</v>
      </c>
      <c r="Z33" s="14" t="s">
        <v>85</v>
      </c>
      <c r="AA33" s="14" t="s">
        <v>86</v>
      </c>
      <c r="AB33" s="14" t="s">
        <v>87</v>
      </c>
      <c r="AC33" s="14" t="s">
        <v>88</v>
      </c>
      <c r="AE33" s="14" t="s">
        <v>89</v>
      </c>
      <c r="AF33" s="14" t="s">
        <v>90</v>
      </c>
      <c r="AG33" s="14" t="s">
        <v>91</v>
      </c>
      <c r="AI33" s="14" t="b">
        <v>0</v>
      </c>
      <c r="AJ33" s="14" t="b">
        <v>0</v>
      </c>
      <c r="AL33" s="14" t="s">
        <v>92</v>
      </c>
      <c r="AM33" s="14" t="s">
        <v>85</v>
      </c>
      <c r="AO33" s="14" t="s">
        <v>78</v>
      </c>
      <c r="AP33" s="17">
        <v>42005</v>
      </c>
      <c r="AR33" s="14" t="s">
        <v>9</v>
      </c>
      <c r="AW33" s="14" t="s">
        <v>77</v>
      </c>
      <c r="AX33" s="3">
        <f>VLOOKUP(X33,[1]MeasureCost!$B$6:$Z$97,24,FALSE)</f>
        <v>6.9</v>
      </c>
      <c r="AY33" s="3">
        <f>VLOOKUP(X33,[1]MeasureCost!$B$6:$Z$97,25,FALSE)</f>
        <v>106</v>
      </c>
      <c r="AZ33" s="3">
        <v>10</v>
      </c>
      <c r="BA33" s="18">
        <f>VLOOKUP(X33,[1]MeasureCost!$B$6:$W$97,22,FALSE)</f>
        <v>1664.58</v>
      </c>
      <c r="BB33" s="18">
        <f>VLOOKUP(X33,[1]MeasureCost!$B$6:$W$97,20,FALSE)</f>
        <v>1150.27</v>
      </c>
      <c r="BC33" s="18">
        <f t="shared" ref="BC33:BC64" si="3">+BA33+BB33*AZ33</f>
        <v>13167.28</v>
      </c>
      <c r="BD33" s="18">
        <f>VLOOKUP(Y33,[1]MeasureCost!$B$6:$W$97,22,FALSE)</f>
        <v>277.25</v>
      </c>
      <c r="BE33" s="18">
        <f>VLOOKUP(Y33,[1]MeasureCost!$B$6:$W$97,20,FALSE)</f>
        <v>1150.27</v>
      </c>
      <c r="BF33" s="18">
        <f t="shared" ref="BF33:BF64" si="4">+BD33+BE33*AZ33</f>
        <v>11779.95</v>
      </c>
      <c r="BG33" s="19">
        <f t="shared" ref="BG33:BG64" si="5">+(BC33-BF33)/AZ33</f>
        <v>138.733</v>
      </c>
      <c r="BI33" s="2" t="str">
        <f t="shared" ref="BI33:BI64" si="6">+B33</f>
        <v>NE-HVAC-airAC-SpltPkg-65to109kBtuh-11p5eer</v>
      </c>
    </row>
    <row r="34" spans="1:61">
      <c r="A34" s="14">
        <v>802</v>
      </c>
      <c r="B34" s="14" t="s">
        <v>93</v>
      </c>
      <c r="C34" s="14" t="s">
        <v>94</v>
      </c>
      <c r="D34" s="14" t="s">
        <v>75</v>
      </c>
      <c r="E34" s="14" t="s">
        <v>76</v>
      </c>
      <c r="F34" s="17">
        <v>42198</v>
      </c>
      <c r="G34" s="14" t="s">
        <v>93</v>
      </c>
      <c r="H34" s="14" t="s">
        <v>9</v>
      </c>
      <c r="I34" s="14" t="s">
        <v>77</v>
      </c>
      <c r="J34" s="14" t="s">
        <v>78</v>
      </c>
      <c r="M34" s="14" t="s">
        <v>78</v>
      </c>
      <c r="O34" s="14" t="b">
        <v>0</v>
      </c>
      <c r="Q34" s="14" t="b">
        <v>0</v>
      </c>
      <c r="R34" s="14" t="s">
        <v>79</v>
      </c>
      <c r="S34" s="14" t="s">
        <v>80</v>
      </c>
      <c r="T34" s="14" t="s">
        <v>81</v>
      </c>
      <c r="U34" s="14" t="s">
        <v>82</v>
      </c>
      <c r="V34" s="14" t="s">
        <v>83</v>
      </c>
      <c r="W34" s="14" t="s">
        <v>84</v>
      </c>
      <c r="X34" s="2" t="str">
        <f>IFERROR(VLOOKUP(AF34,[1]MeasureCost!$B$6:$B$80,1,FALSE),"")</f>
        <v>dxAC-Com-Pkg-65to110kBTUh-EER12.0-2Spd</v>
      </c>
      <c r="Y34" s="2" t="str">
        <f>IFERROR(VLOOKUP(AE34,[1]MeasureCost!$B$6:$B$80,1,FALSE),"")</f>
        <v>dxAC-Com-Pkg-65to110kBTUh-EER11.0-2Spd</v>
      </c>
      <c r="Z34" s="14" t="s">
        <v>85</v>
      </c>
      <c r="AA34" s="14" t="s">
        <v>86</v>
      </c>
      <c r="AB34" s="14" t="s">
        <v>87</v>
      </c>
      <c r="AC34" s="14" t="s">
        <v>95</v>
      </c>
      <c r="AE34" s="14" t="s">
        <v>89</v>
      </c>
      <c r="AF34" s="14" t="s">
        <v>96</v>
      </c>
      <c r="AG34" s="14" t="s">
        <v>91</v>
      </c>
      <c r="AI34" s="14" t="b">
        <v>0</v>
      </c>
      <c r="AJ34" s="14" t="b">
        <v>0</v>
      </c>
      <c r="AL34" s="14" t="s">
        <v>92</v>
      </c>
      <c r="AM34" s="14" t="s">
        <v>85</v>
      </c>
      <c r="AO34" s="14" t="s">
        <v>78</v>
      </c>
      <c r="AP34" s="17">
        <v>42005</v>
      </c>
      <c r="AR34" s="14" t="s">
        <v>9</v>
      </c>
      <c r="AW34" s="14" t="s">
        <v>77</v>
      </c>
      <c r="AX34" s="3">
        <f>VLOOKUP(X34,[1]MeasureCost!$B$6:$Z$97,24,FALSE)</f>
        <v>6.9</v>
      </c>
      <c r="AY34" s="3">
        <f>VLOOKUP(X34,[1]MeasureCost!$B$6:$Z$97,25,FALSE)</f>
        <v>106</v>
      </c>
      <c r="AZ34" s="3">
        <v>10</v>
      </c>
      <c r="BA34" s="18">
        <f>VLOOKUP(X34,[1]MeasureCost!$B$6:$W$97,22,FALSE)</f>
        <v>3051.92</v>
      </c>
      <c r="BB34" s="18">
        <f>VLOOKUP(X34,[1]MeasureCost!$B$6:$W$97,20,FALSE)</f>
        <v>1150.27</v>
      </c>
      <c r="BC34" s="18">
        <f t="shared" si="3"/>
        <v>14554.62</v>
      </c>
      <c r="BD34" s="18">
        <f>VLOOKUP(Y34,[1]MeasureCost!$B$6:$W$97,22,FALSE)</f>
        <v>277.25</v>
      </c>
      <c r="BE34" s="18">
        <f>VLOOKUP(Y34,[1]MeasureCost!$B$6:$W$97,20,FALSE)</f>
        <v>1150.27</v>
      </c>
      <c r="BF34" s="18">
        <f t="shared" si="4"/>
        <v>11779.95</v>
      </c>
      <c r="BG34" s="19">
        <f t="shared" si="5"/>
        <v>277.46699999999998</v>
      </c>
      <c r="BI34" s="2" t="str">
        <f t="shared" si="6"/>
        <v>NE-HVAC-airAC-SpltPkg-65to109kBtuh-12p0eer</v>
      </c>
    </row>
    <row r="35" spans="1:61">
      <c r="A35" s="14">
        <v>803</v>
      </c>
      <c r="B35" s="14" t="s">
        <v>97</v>
      </c>
      <c r="C35" s="14" t="s">
        <v>98</v>
      </c>
      <c r="D35" s="14" t="s">
        <v>75</v>
      </c>
      <c r="E35" s="14" t="s">
        <v>76</v>
      </c>
      <c r="F35" s="17">
        <v>42198</v>
      </c>
      <c r="G35" s="14" t="s">
        <v>97</v>
      </c>
      <c r="H35" s="14" t="s">
        <v>9</v>
      </c>
      <c r="I35" s="14" t="s">
        <v>77</v>
      </c>
      <c r="J35" s="14" t="s">
        <v>78</v>
      </c>
      <c r="M35" s="14" t="s">
        <v>78</v>
      </c>
      <c r="O35" s="14" t="b">
        <v>0</v>
      </c>
      <c r="Q35" s="14" t="b">
        <v>0</v>
      </c>
      <c r="R35" s="14" t="s">
        <v>79</v>
      </c>
      <c r="S35" s="14" t="s">
        <v>80</v>
      </c>
      <c r="T35" s="14" t="s">
        <v>81</v>
      </c>
      <c r="U35" s="14" t="s">
        <v>82</v>
      </c>
      <c r="V35" s="14" t="s">
        <v>83</v>
      </c>
      <c r="W35" s="14" t="s">
        <v>84</v>
      </c>
      <c r="X35" s="2" t="str">
        <f>IFERROR(VLOOKUP(AF35,[1]MeasureCost!$B$6:$B$80,1,FALSE),"")</f>
        <v>dxAC-Com-Pkg-65to110kBTUh-EER13.0-2Spd</v>
      </c>
      <c r="Y35" s="2" t="str">
        <f>IFERROR(VLOOKUP(AE35,[1]MeasureCost!$B$6:$B$80,1,FALSE),"")</f>
        <v>dxAC-Com-Pkg-65to110kBTUh-EER11.0-2Spd</v>
      </c>
      <c r="Z35" s="14" t="s">
        <v>85</v>
      </c>
      <c r="AA35" s="14" t="s">
        <v>86</v>
      </c>
      <c r="AB35" s="14" t="s">
        <v>87</v>
      </c>
      <c r="AC35" s="14" t="s">
        <v>99</v>
      </c>
      <c r="AE35" s="14" t="s">
        <v>89</v>
      </c>
      <c r="AF35" s="14" t="s">
        <v>100</v>
      </c>
      <c r="AG35" s="14" t="s">
        <v>91</v>
      </c>
      <c r="AI35" s="14" t="b">
        <v>0</v>
      </c>
      <c r="AJ35" s="14" t="b">
        <v>0</v>
      </c>
      <c r="AL35" s="14" t="s">
        <v>92</v>
      </c>
      <c r="AM35" s="14" t="s">
        <v>85</v>
      </c>
      <c r="AO35" s="14" t="s">
        <v>78</v>
      </c>
      <c r="AP35" s="17">
        <v>42005</v>
      </c>
      <c r="AR35" s="14" t="s">
        <v>9</v>
      </c>
      <c r="AW35" s="14" t="s">
        <v>77</v>
      </c>
      <c r="AX35" s="3">
        <f>VLOOKUP(X35,[1]MeasureCost!$B$6:$Z$97,24,FALSE)</f>
        <v>6.9</v>
      </c>
      <c r="AY35" s="3">
        <f>VLOOKUP(X35,[1]MeasureCost!$B$6:$Z$97,25,FALSE)</f>
        <v>106</v>
      </c>
      <c r="AZ35" s="3">
        <v>10</v>
      </c>
      <c r="BA35" s="18">
        <f>VLOOKUP(X35,[1]MeasureCost!$B$6:$W$97,22,FALSE)</f>
        <v>5826.59</v>
      </c>
      <c r="BB35" s="18">
        <f>VLOOKUP(X35,[1]MeasureCost!$B$6:$W$97,20,FALSE)</f>
        <v>1150.27</v>
      </c>
      <c r="BC35" s="18">
        <f t="shared" si="3"/>
        <v>17329.29</v>
      </c>
      <c r="BD35" s="18">
        <f>VLOOKUP(Y35,[1]MeasureCost!$B$6:$W$97,22,FALSE)</f>
        <v>277.25</v>
      </c>
      <c r="BE35" s="18">
        <f>VLOOKUP(Y35,[1]MeasureCost!$B$6:$W$97,20,FALSE)</f>
        <v>1150.27</v>
      </c>
      <c r="BF35" s="18">
        <f t="shared" si="4"/>
        <v>11779.95</v>
      </c>
      <c r="BG35" s="19">
        <f t="shared" si="5"/>
        <v>554.93399999999997</v>
      </c>
      <c r="BI35" s="2" t="str">
        <f t="shared" si="6"/>
        <v>NE-HVAC-airAC-SpltPkg-65to109kBtuh-13p0eer</v>
      </c>
    </row>
    <row r="36" spans="1:61" ht="15" customHeight="1">
      <c r="A36" s="14">
        <v>804</v>
      </c>
      <c r="B36" s="14" t="s">
        <v>101</v>
      </c>
      <c r="C36" s="14" t="s">
        <v>102</v>
      </c>
      <c r="D36" s="14" t="s">
        <v>75</v>
      </c>
      <c r="E36" s="14" t="s">
        <v>76</v>
      </c>
      <c r="F36" s="17">
        <v>42198</v>
      </c>
      <c r="G36" s="14" t="s">
        <v>101</v>
      </c>
      <c r="H36" s="14" t="s">
        <v>9</v>
      </c>
      <c r="I36" s="14" t="s">
        <v>77</v>
      </c>
      <c r="J36" s="14" t="s">
        <v>78</v>
      </c>
      <c r="M36" s="14" t="s">
        <v>78</v>
      </c>
      <c r="O36" s="14" t="b">
        <v>0</v>
      </c>
      <c r="Q36" s="14" t="b">
        <v>0</v>
      </c>
      <c r="R36" s="14" t="s">
        <v>79</v>
      </c>
      <c r="S36" s="14" t="s">
        <v>80</v>
      </c>
      <c r="T36" s="14" t="s">
        <v>81</v>
      </c>
      <c r="U36" s="14" t="s">
        <v>82</v>
      </c>
      <c r="V36" s="14" t="s">
        <v>83</v>
      </c>
      <c r="W36" s="14" t="s">
        <v>84</v>
      </c>
      <c r="X36" s="2" t="str">
        <f>IFERROR(VLOOKUP(AF36,[1]MeasureCost!$B$6:$B$80,1,FALSE),"")</f>
        <v>dxAC-Com-Pkg-65to110kBTUh-EER11.5-2Spd</v>
      </c>
      <c r="Y36" s="2" t="str">
        <f>IFERROR(VLOOKUP(AE36,[1]MeasureCost!$B$6:$B$80,1,FALSE),"")</f>
        <v>dxAC-Com-Pkg-65to110kBTUh-EER11.0-2Spd</v>
      </c>
      <c r="Z36" s="14" t="s">
        <v>85</v>
      </c>
      <c r="AA36" s="14" t="s">
        <v>103</v>
      </c>
      <c r="AB36" s="14" t="s">
        <v>87</v>
      </c>
      <c r="AC36" s="14" t="s">
        <v>88</v>
      </c>
      <c r="AE36" s="14" t="s">
        <v>89</v>
      </c>
      <c r="AF36" s="14" t="s">
        <v>90</v>
      </c>
      <c r="AG36" s="14" t="s">
        <v>91</v>
      </c>
      <c r="AI36" s="14" t="b">
        <v>0</v>
      </c>
      <c r="AJ36" s="14" t="b">
        <v>0</v>
      </c>
      <c r="AL36" s="14" t="s">
        <v>92</v>
      </c>
      <c r="AM36" s="14" t="s">
        <v>85</v>
      </c>
      <c r="AO36" s="14" t="s">
        <v>78</v>
      </c>
      <c r="AP36" s="17">
        <v>42005</v>
      </c>
      <c r="AR36" s="14" t="s">
        <v>9</v>
      </c>
      <c r="AW36" s="14" t="s">
        <v>77</v>
      </c>
      <c r="AX36" s="3">
        <f>VLOOKUP(X36,[1]MeasureCost!$B$6:$Z$97,24,FALSE)</f>
        <v>6.9</v>
      </c>
      <c r="AY36" s="3">
        <f>VLOOKUP(X36,[1]MeasureCost!$B$6:$Z$97,25,FALSE)</f>
        <v>106</v>
      </c>
      <c r="AZ36" s="3">
        <v>10</v>
      </c>
      <c r="BA36" s="18">
        <f>VLOOKUP(X36,[1]MeasureCost!$B$6:$W$97,22,FALSE)</f>
        <v>1664.58</v>
      </c>
      <c r="BB36" s="18">
        <f>VLOOKUP(X36,[1]MeasureCost!$B$6:$W$97,20,FALSE)</f>
        <v>1150.27</v>
      </c>
      <c r="BC36" s="18">
        <f t="shared" si="3"/>
        <v>13167.28</v>
      </c>
      <c r="BD36" s="18">
        <f>VLOOKUP(Y36,[1]MeasureCost!$B$6:$W$97,22,FALSE)</f>
        <v>277.25</v>
      </c>
      <c r="BE36" s="18">
        <f>VLOOKUP(Y36,[1]MeasureCost!$B$6:$W$97,20,FALSE)</f>
        <v>1150.27</v>
      </c>
      <c r="BF36" s="18">
        <f t="shared" si="4"/>
        <v>11779.95</v>
      </c>
      <c r="BG36" s="19">
        <f t="shared" si="5"/>
        <v>138.733</v>
      </c>
      <c r="BI36" s="2" t="str">
        <f t="shared" si="6"/>
        <v>NE-HVAC-airAC-SpltPkg-65to109kBtuh-11p5eer-wPreEcono</v>
      </c>
    </row>
    <row r="37" spans="1:61" ht="15" customHeight="1">
      <c r="A37" s="14">
        <v>805</v>
      </c>
      <c r="B37" s="14" t="s">
        <v>104</v>
      </c>
      <c r="C37" s="14" t="s">
        <v>105</v>
      </c>
      <c r="D37" s="14" t="s">
        <v>75</v>
      </c>
      <c r="E37" s="14" t="s">
        <v>76</v>
      </c>
      <c r="F37" s="17">
        <v>42198</v>
      </c>
      <c r="G37" s="14" t="s">
        <v>104</v>
      </c>
      <c r="H37" s="14" t="s">
        <v>9</v>
      </c>
      <c r="I37" s="14" t="s">
        <v>77</v>
      </c>
      <c r="J37" s="14" t="s">
        <v>78</v>
      </c>
      <c r="M37" s="14" t="s">
        <v>78</v>
      </c>
      <c r="O37" s="14" t="b">
        <v>0</v>
      </c>
      <c r="Q37" s="14" t="b">
        <v>0</v>
      </c>
      <c r="R37" s="14" t="s">
        <v>79</v>
      </c>
      <c r="S37" s="14" t="s">
        <v>80</v>
      </c>
      <c r="T37" s="14" t="s">
        <v>81</v>
      </c>
      <c r="U37" s="14" t="s">
        <v>82</v>
      </c>
      <c r="V37" s="14" t="s">
        <v>83</v>
      </c>
      <c r="W37" s="14" t="s">
        <v>84</v>
      </c>
      <c r="X37" s="2" t="str">
        <f>IFERROR(VLOOKUP(AF37,[1]MeasureCost!$B$6:$B$80,1,FALSE),"")</f>
        <v>dxAC-Com-Pkg-65to110kBTUh-EER12.0-2Spd</v>
      </c>
      <c r="Y37" s="2" t="str">
        <f>IFERROR(VLOOKUP(AE37,[1]MeasureCost!$B$6:$B$80,1,FALSE),"")</f>
        <v>dxAC-Com-Pkg-65to110kBTUh-EER11.0-2Spd</v>
      </c>
      <c r="Z37" s="14" t="s">
        <v>85</v>
      </c>
      <c r="AA37" s="14" t="s">
        <v>103</v>
      </c>
      <c r="AB37" s="14" t="s">
        <v>87</v>
      </c>
      <c r="AC37" s="14" t="s">
        <v>95</v>
      </c>
      <c r="AE37" s="14" t="s">
        <v>89</v>
      </c>
      <c r="AF37" s="14" t="s">
        <v>96</v>
      </c>
      <c r="AG37" s="14" t="s">
        <v>91</v>
      </c>
      <c r="AI37" s="14" t="b">
        <v>0</v>
      </c>
      <c r="AJ37" s="14" t="b">
        <v>0</v>
      </c>
      <c r="AL37" s="14" t="s">
        <v>92</v>
      </c>
      <c r="AM37" s="14" t="s">
        <v>85</v>
      </c>
      <c r="AO37" s="14" t="s">
        <v>78</v>
      </c>
      <c r="AP37" s="17">
        <v>42005</v>
      </c>
      <c r="AR37" s="14" t="s">
        <v>9</v>
      </c>
      <c r="AW37" s="14" t="s">
        <v>77</v>
      </c>
      <c r="AX37" s="3">
        <f>VLOOKUP(X37,[1]MeasureCost!$B$6:$Z$97,24,FALSE)</f>
        <v>6.9</v>
      </c>
      <c r="AY37" s="3">
        <f>VLOOKUP(X37,[1]MeasureCost!$B$6:$Z$97,25,FALSE)</f>
        <v>106</v>
      </c>
      <c r="AZ37" s="3">
        <v>10</v>
      </c>
      <c r="BA37" s="18">
        <f>VLOOKUP(X37,[1]MeasureCost!$B$6:$W$97,22,FALSE)</f>
        <v>3051.92</v>
      </c>
      <c r="BB37" s="18">
        <f>VLOOKUP(X37,[1]MeasureCost!$B$6:$W$97,20,FALSE)</f>
        <v>1150.27</v>
      </c>
      <c r="BC37" s="18">
        <f t="shared" si="3"/>
        <v>14554.62</v>
      </c>
      <c r="BD37" s="18">
        <f>VLOOKUP(Y37,[1]MeasureCost!$B$6:$W$97,22,FALSE)</f>
        <v>277.25</v>
      </c>
      <c r="BE37" s="18">
        <f>VLOOKUP(Y37,[1]MeasureCost!$B$6:$W$97,20,FALSE)</f>
        <v>1150.27</v>
      </c>
      <c r="BF37" s="18">
        <f t="shared" si="4"/>
        <v>11779.95</v>
      </c>
      <c r="BG37" s="19">
        <f t="shared" si="5"/>
        <v>277.46699999999998</v>
      </c>
      <c r="BI37" s="2" t="str">
        <f t="shared" si="6"/>
        <v>NE-HVAC-airAC-SpltPkg-65to109kBtuh-12p0eer-wPreEcono</v>
      </c>
    </row>
    <row r="38" spans="1:61" ht="15" customHeight="1">
      <c r="A38" s="14">
        <v>806</v>
      </c>
      <c r="B38" s="14" t="s">
        <v>106</v>
      </c>
      <c r="C38" s="14" t="s">
        <v>107</v>
      </c>
      <c r="D38" s="14" t="s">
        <v>75</v>
      </c>
      <c r="E38" s="14" t="s">
        <v>76</v>
      </c>
      <c r="F38" s="17">
        <v>42198</v>
      </c>
      <c r="G38" s="14" t="s">
        <v>106</v>
      </c>
      <c r="H38" s="14" t="s">
        <v>9</v>
      </c>
      <c r="I38" s="14" t="s">
        <v>77</v>
      </c>
      <c r="J38" s="14" t="s">
        <v>78</v>
      </c>
      <c r="M38" s="14" t="s">
        <v>78</v>
      </c>
      <c r="O38" s="14" t="b">
        <v>0</v>
      </c>
      <c r="Q38" s="14" t="b">
        <v>0</v>
      </c>
      <c r="R38" s="14" t="s">
        <v>79</v>
      </c>
      <c r="S38" s="14" t="s">
        <v>80</v>
      </c>
      <c r="T38" s="14" t="s">
        <v>81</v>
      </c>
      <c r="U38" s="14" t="s">
        <v>82</v>
      </c>
      <c r="V38" s="14" t="s">
        <v>83</v>
      </c>
      <c r="W38" s="14" t="s">
        <v>84</v>
      </c>
      <c r="X38" s="2" t="str">
        <f>IFERROR(VLOOKUP(AF38,[1]MeasureCost!$B$6:$B$80,1,FALSE),"")</f>
        <v>dxAC-Com-Pkg-65to110kBTUh-EER13.0-2Spd</v>
      </c>
      <c r="Y38" s="2" t="str">
        <f>IFERROR(VLOOKUP(AE38,[1]MeasureCost!$B$6:$B$80,1,FALSE),"")</f>
        <v>dxAC-Com-Pkg-65to110kBTUh-EER11.0-2Spd</v>
      </c>
      <c r="Z38" s="14" t="s">
        <v>85</v>
      </c>
      <c r="AA38" s="14" t="s">
        <v>103</v>
      </c>
      <c r="AB38" s="14" t="s">
        <v>87</v>
      </c>
      <c r="AC38" s="14" t="s">
        <v>99</v>
      </c>
      <c r="AE38" s="14" t="s">
        <v>89</v>
      </c>
      <c r="AF38" s="14" t="s">
        <v>100</v>
      </c>
      <c r="AG38" s="14" t="s">
        <v>91</v>
      </c>
      <c r="AI38" s="14" t="b">
        <v>0</v>
      </c>
      <c r="AJ38" s="14" t="b">
        <v>0</v>
      </c>
      <c r="AL38" s="14" t="s">
        <v>92</v>
      </c>
      <c r="AM38" s="14" t="s">
        <v>85</v>
      </c>
      <c r="AO38" s="14" t="s">
        <v>78</v>
      </c>
      <c r="AP38" s="17">
        <v>42005</v>
      </c>
      <c r="AR38" s="14" t="s">
        <v>9</v>
      </c>
      <c r="AW38" s="14" t="s">
        <v>77</v>
      </c>
      <c r="AX38" s="3">
        <f>VLOOKUP(X38,[1]MeasureCost!$B$6:$Z$97,24,FALSE)</f>
        <v>6.9</v>
      </c>
      <c r="AY38" s="3">
        <f>VLOOKUP(X38,[1]MeasureCost!$B$6:$Z$97,25,FALSE)</f>
        <v>106</v>
      </c>
      <c r="AZ38" s="3">
        <v>10</v>
      </c>
      <c r="BA38" s="18">
        <f>VLOOKUP(X38,[1]MeasureCost!$B$6:$W$97,22,FALSE)</f>
        <v>5826.59</v>
      </c>
      <c r="BB38" s="18">
        <f>VLOOKUP(X38,[1]MeasureCost!$B$6:$W$97,20,FALSE)</f>
        <v>1150.27</v>
      </c>
      <c r="BC38" s="18">
        <f t="shared" si="3"/>
        <v>17329.29</v>
      </c>
      <c r="BD38" s="18">
        <f>VLOOKUP(Y38,[1]MeasureCost!$B$6:$W$97,22,FALSE)</f>
        <v>277.25</v>
      </c>
      <c r="BE38" s="18">
        <f>VLOOKUP(Y38,[1]MeasureCost!$B$6:$W$97,20,FALSE)</f>
        <v>1150.27</v>
      </c>
      <c r="BF38" s="18">
        <f t="shared" si="4"/>
        <v>11779.95</v>
      </c>
      <c r="BG38" s="19">
        <f t="shared" si="5"/>
        <v>554.93399999999997</v>
      </c>
      <c r="BI38" s="2" t="str">
        <f t="shared" si="6"/>
        <v>NE-HVAC-airAC-SpltPkg-65to109kBtuh-13p0eer-wPreEcono</v>
      </c>
    </row>
    <row r="39" spans="1:61" s="61" customFormat="1" ht="15" customHeight="1">
      <c r="A39" s="14">
        <v>807</v>
      </c>
      <c r="B39" s="14" t="s">
        <v>108</v>
      </c>
      <c r="C39" s="14" t="s">
        <v>109</v>
      </c>
      <c r="D39" s="14" t="s">
        <v>75</v>
      </c>
      <c r="E39" s="14" t="s">
        <v>76</v>
      </c>
      <c r="F39" s="17">
        <v>42198</v>
      </c>
      <c r="G39" s="14" t="s">
        <v>108</v>
      </c>
      <c r="H39" s="14" t="s">
        <v>9</v>
      </c>
      <c r="I39" s="14" t="s">
        <v>77</v>
      </c>
      <c r="J39" s="14" t="s">
        <v>78</v>
      </c>
      <c r="M39" s="14" t="s">
        <v>78</v>
      </c>
      <c r="O39" s="14" t="b">
        <v>0</v>
      </c>
      <c r="Q39" s="14" t="b">
        <v>0</v>
      </c>
      <c r="R39" s="14" t="s">
        <v>79</v>
      </c>
      <c r="S39" s="14" t="s">
        <v>80</v>
      </c>
      <c r="T39" s="14" t="s">
        <v>81</v>
      </c>
      <c r="U39" s="14" t="s">
        <v>82</v>
      </c>
      <c r="V39" s="14" t="s">
        <v>83</v>
      </c>
      <c r="W39" s="14" t="s">
        <v>84</v>
      </c>
      <c r="X39" s="61" t="str">
        <f>IFERROR(VLOOKUP(AF39,[1]MeasureCost!$B$6:$B$80,1,FALSE),"")</f>
        <v>dxAC-Com-Pkg-110to135kBTUh-EER11.5-2Spd</v>
      </c>
      <c r="Y39" s="61" t="str">
        <f>IFERROR(VLOOKUP(AE39,[1]MeasureCost!$B$6:$B$80,1,FALSE),"")</f>
        <v>dxAC-Com-Pkg-110to135kBTUh-EER11.0-2Spd</v>
      </c>
      <c r="Z39" s="14" t="s">
        <v>85</v>
      </c>
      <c r="AA39" s="14" t="s">
        <v>110</v>
      </c>
      <c r="AB39" s="14" t="s">
        <v>111</v>
      </c>
      <c r="AC39" s="14" t="s">
        <v>109</v>
      </c>
      <c r="AE39" s="14" t="s">
        <v>112</v>
      </c>
      <c r="AF39" s="14" t="s">
        <v>113</v>
      </c>
      <c r="AG39" s="14" t="s">
        <v>91</v>
      </c>
      <c r="AI39" s="14" t="b">
        <v>0</v>
      </c>
      <c r="AJ39" s="14" t="b">
        <v>0</v>
      </c>
      <c r="AL39" s="14" t="s">
        <v>92</v>
      </c>
      <c r="AM39" s="14" t="s">
        <v>85</v>
      </c>
      <c r="AO39" s="14" t="s">
        <v>78</v>
      </c>
      <c r="AP39" s="17">
        <v>42005</v>
      </c>
      <c r="AR39" s="14" t="s">
        <v>9</v>
      </c>
      <c r="AW39" s="14" t="s">
        <v>77</v>
      </c>
      <c r="AX39" s="78">
        <f>VLOOKUP(X39,[1]MeasureCost!$B$6:$Z$97,24,FALSE)</f>
        <v>6.9</v>
      </c>
      <c r="AY39" s="78">
        <f>VLOOKUP(X39,[1]MeasureCost!$B$6:$Z$97,25,FALSE)</f>
        <v>106</v>
      </c>
      <c r="AZ39" s="78">
        <v>10</v>
      </c>
      <c r="BA39" s="18">
        <f>VLOOKUP(X39,[1]MeasureCost!$B$6:$W$97,22,FALSE)</f>
        <v>1664.58</v>
      </c>
      <c r="BB39" s="18">
        <f>VLOOKUP(X39,[1]MeasureCost!$B$6:$W$97,20,FALSE)</f>
        <v>1150.27</v>
      </c>
      <c r="BC39" s="18">
        <f t="shared" si="3"/>
        <v>13167.28</v>
      </c>
      <c r="BD39" s="18">
        <f>VLOOKUP(Y39,[1]MeasureCost!$B$6:$W$97,22,FALSE)</f>
        <v>277.25</v>
      </c>
      <c r="BE39" s="18">
        <f>VLOOKUP(Y39,[1]MeasureCost!$B$6:$W$97,20,FALSE)</f>
        <v>1150.27</v>
      </c>
      <c r="BF39" s="18">
        <f t="shared" si="4"/>
        <v>11779.95</v>
      </c>
      <c r="BG39" s="19">
        <f t="shared" si="5"/>
        <v>138.733</v>
      </c>
      <c r="BI39" s="61" t="str">
        <f t="shared" si="6"/>
        <v>NE-HVAC-airAC-SpltPkg-110to134kBtuh-11p5eer</v>
      </c>
    </row>
    <row r="40" spans="1:61" s="61" customFormat="1" ht="15" customHeight="1">
      <c r="A40" s="14">
        <v>808</v>
      </c>
      <c r="B40" s="14" t="s">
        <v>114</v>
      </c>
      <c r="C40" s="14" t="s">
        <v>115</v>
      </c>
      <c r="D40" s="14" t="s">
        <v>75</v>
      </c>
      <c r="E40" s="14" t="s">
        <v>76</v>
      </c>
      <c r="F40" s="17">
        <v>42198</v>
      </c>
      <c r="G40" s="14" t="s">
        <v>114</v>
      </c>
      <c r="H40" s="14" t="s">
        <v>9</v>
      </c>
      <c r="I40" s="14" t="s">
        <v>77</v>
      </c>
      <c r="J40" s="14" t="s">
        <v>78</v>
      </c>
      <c r="M40" s="14" t="s">
        <v>78</v>
      </c>
      <c r="O40" s="14" t="b">
        <v>0</v>
      </c>
      <c r="Q40" s="14" t="b">
        <v>0</v>
      </c>
      <c r="R40" s="14" t="s">
        <v>79</v>
      </c>
      <c r="S40" s="14" t="s">
        <v>80</v>
      </c>
      <c r="T40" s="14" t="s">
        <v>81</v>
      </c>
      <c r="U40" s="14" t="s">
        <v>82</v>
      </c>
      <c r="V40" s="14" t="s">
        <v>83</v>
      </c>
      <c r="W40" s="14" t="s">
        <v>84</v>
      </c>
      <c r="X40" s="61" t="str">
        <f>IFERROR(VLOOKUP(AF40,[1]MeasureCost!$B$6:$B$80,1,FALSE),"")</f>
        <v>dxAC-Com-Pkg-110to135kBTUh-EER12.0-2Spd</v>
      </c>
      <c r="Y40" s="61" t="str">
        <f>IFERROR(VLOOKUP(AE40,[1]MeasureCost!$B$6:$B$80,1,FALSE),"")</f>
        <v>dxAC-Com-Pkg-110to135kBTUh-EER11.0-2Spd</v>
      </c>
      <c r="Z40" s="14" t="s">
        <v>85</v>
      </c>
      <c r="AA40" s="14" t="s">
        <v>110</v>
      </c>
      <c r="AB40" s="14" t="s">
        <v>111</v>
      </c>
      <c r="AC40" s="14" t="s">
        <v>115</v>
      </c>
      <c r="AE40" s="14" t="s">
        <v>112</v>
      </c>
      <c r="AF40" s="14" t="s">
        <v>116</v>
      </c>
      <c r="AG40" s="14" t="s">
        <v>91</v>
      </c>
      <c r="AI40" s="14" t="b">
        <v>0</v>
      </c>
      <c r="AJ40" s="14" t="b">
        <v>0</v>
      </c>
      <c r="AL40" s="14" t="s">
        <v>92</v>
      </c>
      <c r="AM40" s="14" t="s">
        <v>85</v>
      </c>
      <c r="AO40" s="14" t="s">
        <v>78</v>
      </c>
      <c r="AP40" s="17">
        <v>42005</v>
      </c>
      <c r="AR40" s="14" t="s">
        <v>9</v>
      </c>
      <c r="AW40" s="14" t="s">
        <v>77</v>
      </c>
      <c r="AX40" s="78">
        <f>VLOOKUP(X40,[1]MeasureCost!$B$6:$Z$97,24,FALSE)</f>
        <v>6.9</v>
      </c>
      <c r="AY40" s="78">
        <f>VLOOKUP(X40,[1]MeasureCost!$B$6:$Z$97,25,FALSE)</f>
        <v>106</v>
      </c>
      <c r="AZ40" s="78">
        <v>10</v>
      </c>
      <c r="BA40" s="18">
        <f>VLOOKUP(X40,[1]MeasureCost!$B$6:$W$97,22,FALSE)</f>
        <v>3051.92</v>
      </c>
      <c r="BB40" s="18">
        <f>VLOOKUP(X40,[1]MeasureCost!$B$6:$W$97,20,FALSE)</f>
        <v>1150.27</v>
      </c>
      <c r="BC40" s="18">
        <f t="shared" si="3"/>
        <v>14554.62</v>
      </c>
      <c r="BD40" s="18">
        <f>VLOOKUP(Y40,[1]MeasureCost!$B$6:$W$97,22,FALSE)</f>
        <v>277.25</v>
      </c>
      <c r="BE40" s="18">
        <f>VLOOKUP(Y40,[1]MeasureCost!$B$6:$W$97,20,FALSE)</f>
        <v>1150.27</v>
      </c>
      <c r="BF40" s="18">
        <f t="shared" si="4"/>
        <v>11779.95</v>
      </c>
      <c r="BG40" s="19">
        <f t="shared" si="5"/>
        <v>277.46699999999998</v>
      </c>
      <c r="BI40" s="61" t="str">
        <f t="shared" si="6"/>
        <v>NE-HVAC-airAC-SpltPkg-110to134kBtuh-12p0eer</v>
      </c>
    </row>
    <row r="41" spans="1:61" s="61" customFormat="1" ht="15" customHeight="1">
      <c r="A41" s="14">
        <v>809</v>
      </c>
      <c r="B41" s="14" t="s">
        <v>117</v>
      </c>
      <c r="C41" s="14" t="s">
        <v>118</v>
      </c>
      <c r="D41" s="14" t="s">
        <v>75</v>
      </c>
      <c r="E41" s="14" t="s">
        <v>76</v>
      </c>
      <c r="F41" s="17">
        <v>42198</v>
      </c>
      <c r="G41" s="14" t="s">
        <v>117</v>
      </c>
      <c r="H41" s="14" t="s">
        <v>9</v>
      </c>
      <c r="I41" s="14" t="s">
        <v>77</v>
      </c>
      <c r="J41" s="14" t="s">
        <v>78</v>
      </c>
      <c r="M41" s="14" t="s">
        <v>78</v>
      </c>
      <c r="O41" s="14" t="b">
        <v>0</v>
      </c>
      <c r="Q41" s="14" t="b">
        <v>0</v>
      </c>
      <c r="R41" s="14" t="s">
        <v>79</v>
      </c>
      <c r="S41" s="14" t="s">
        <v>80</v>
      </c>
      <c r="T41" s="14" t="s">
        <v>81</v>
      </c>
      <c r="U41" s="14" t="s">
        <v>82</v>
      </c>
      <c r="V41" s="14" t="s">
        <v>83</v>
      </c>
      <c r="W41" s="14" t="s">
        <v>84</v>
      </c>
      <c r="X41" s="61" t="str">
        <f>IFERROR(VLOOKUP(AF41,[1]MeasureCost!$B$6:$B$80,1,FALSE),"")</f>
        <v>dxAC-Com-Pkg-110to135kBTUh-EER12.5-2Spd</v>
      </c>
      <c r="Y41" s="61" t="str">
        <f>IFERROR(VLOOKUP(AE41,[1]MeasureCost!$B$6:$B$80,1,FALSE),"")</f>
        <v>dxAC-Com-Pkg-110to135kBTUh-EER11.0-2Spd</v>
      </c>
      <c r="Z41" s="14" t="s">
        <v>85</v>
      </c>
      <c r="AA41" s="14" t="s">
        <v>110</v>
      </c>
      <c r="AB41" s="14" t="s">
        <v>111</v>
      </c>
      <c r="AC41" s="14" t="s">
        <v>118</v>
      </c>
      <c r="AE41" s="14" t="s">
        <v>112</v>
      </c>
      <c r="AF41" s="14" t="s">
        <v>119</v>
      </c>
      <c r="AG41" s="14" t="s">
        <v>91</v>
      </c>
      <c r="AI41" s="14" t="b">
        <v>0</v>
      </c>
      <c r="AJ41" s="14" t="b">
        <v>0</v>
      </c>
      <c r="AL41" s="14" t="s">
        <v>92</v>
      </c>
      <c r="AM41" s="14" t="s">
        <v>85</v>
      </c>
      <c r="AO41" s="14" t="s">
        <v>78</v>
      </c>
      <c r="AP41" s="17">
        <v>42005</v>
      </c>
      <c r="AR41" s="14" t="s">
        <v>9</v>
      </c>
      <c r="AW41" s="14" t="s">
        <v>77</v>
      </c>
      <c r="AX41" s="78">
        <f>VLOOKUP(X41,[1]MeasureCost!$B$6:$Z$97,24,FALSE)</f>
        <v>6.9</v>
      </c>
      <c r="AY41" s="78">
        <f>VLOOKUP(X41,[1]MeasureCost!$B$6:$Z$97,25,FALSE)</f>
        <v>106</v>
      </c>
      <c r="AZ41" s="78">
        <v>10</v>
      </c>
      <c r="BA41" s="18">
        <f>VLOOKUP(X41,[1]MeasureCost!$B$6:$W$97,22,FALSE)</f>
        <v>4439.26</v>
      </c>
      <c r="BB41" s="18">
        <f>VLOOKUP(X41,[1]MeasureCost!$B$6:$W$97,20,FALSE)</f>
        <v>1150.27</v>
      </c>
      <c r="BC41" s="18">
        <f t="shared" si="3"/>
        <v>15941.960000000001</v>
      </c>
      <c r="BD41" s="18">
        <f>VLOOKUP(Y41,[1]MeasureCost!$B$6:$W$97,22,FALSE)</f>
        <v>277.25</v>
      </c>
      <c r="BE41" s="18">
        <f>VLOOKUP(Y41,[1]MeasureCost!$B$6:$W$97,20,FALSE)</f>
        <v>1150.27</v>
      </c>
      <c r="BF41" s="18">
        <f t="shared" si="4"/>
        <v>11779.95</v>
      </c>
      <c r="BG41" s="19">
        <f t="shared" si="5"/>
        <v>416.20100000000002</v>
      </c>
      <c r="BI41" s="61" t="str">
        <f t="shared" si="6"/>
        <v>NE-HVAC-airAC-SpltPkg-110to134kBtuh-12p5eer</v>
      </c>
    </row>
    <row r="42" spans="1:61" s="61" customFormat="1" ht="15" customHeight="1">
      <c r="A42" s="14">
        <v>810</v>
      </c>
      <c r="B42" s="14" t="s">
        <v>120</v>
      </c>
      <c r="C42" s="14" t="s">
        <v>121</v>
      </c>
      <c r="D42" s="14" t="s">
        <v>75</v>
      </c>
      <c r="E42" s="14" t="s">
        <v>76</v>
      </c>
      <c r="F42" s="17">
        <v>42198</v>
      </c>
      <c r="G42" s="14" t="s">
        <v>120</v>
      </c>
      <c r="H42" s="14" t="s">
        <v>9</v>
      </c>
      <c r="I42" s="14" t="s">
        <v>77</v>
      </c>
      <c r="J42" s="14" t="s">
        <v>78</v>
      </c>
      <c r="M42" s="14" t="s">
        <v>78</v>
      </c>
      <c r="O42" s="14" t="b">
        <v>0</v>
      </c>
      <c r="Q42" s="14" t="b">
        <v>0</v>
      </c>
      <c r="R42" s="14" t="s">
        <v>79</v>
      </c>
      <c r="S42" s="14" t="s">
        <v>80</v>
      </c>
      <c r="T42" s="14" t="s">
        <v>81</v>
      </c>
      <c r="U42" s="14" t="s">
        <v>82</v>
      </c>
      <c r="V42" s="14" t="s">
        <v>83</v>
      </c>
      <c r="W42" s="14" t="s">
        <v>84</v>
      </c>
      <c r="X42" s="61" t="str">
        <f>IFERROR(VLOOKUP(AF42,[1]MeasureCost!$B$6:$B$80,1,FALSE),"")</f>
        <v>dxAC-Com-Pkg-135to240kBTUh-EER11.5-2Spd</v>
      </c>
      <c r="Y42" s="61" t="str">
        <f>IFERROR(VLOOKUP(AE42,[1]MeasureCost!$B$6:$B$80,1,FALSE),"")</f>
        <v>dxAC-Com-Pkg-135to240kBTUh-EER10.8-2Spd</v>
      </c>
      <c r="Z42" s="14" t="s">
        <v>85</v>
      </c>
      <c r="AA42" s="14" t="s">
        <v>122</v>
      </c>
      <c r="AB42" s="14" t="s">
        <v>123</v>
      </c>
      <c r="AC42" s="14" t="s">
        <v>121</v>
      </c>
      <c r="AE42" s="14" t="s">
        <v>124</v>
      </c>
      <c r="AF42" s="14" t="s">
        <v>125</v>
      </c>
      <c r="AG42" s="14" t="s">
        <v>91</v>
      </c>
      <c r="AI42" s="14" t="b">
        <v>0</v>
      </c>
      <c r="AJ42" s="14" t="b">
        <v>0</v>
      </c>
      <c r="AL42" s="14" t="s">
        <v>92</v>
      </c>
      <c r="AM42" s="14" t="s">
        <v>85</v>
      </c>
      <c r="AO42" s="14" t="s">
        <v>78</v>
      </c>
      <c r="AP42" s="17">
        <v>42005</v>
      </c>
      <c r="AR42" s="14" t="s">
        <v>9</v>
      </c>
      <c r="AW42" s="14" t="s">
        <v>77</v>
      </c>
      <c r="AX42" s="78">
        <f>VLOOKUP(X42,[1]MeasureCost!$B$6:$Z$97,24,FALSE)</f>
        <v>6.9</v>
      </c>
      <c r="AY42" s="78">
        <f>VLOOKUP(X42,[1]MeasureCost!$B$6:$Z$97,25,FALSE)</f>
        <v>106</v>
      </c>
      <c r="AZ42" s="78">
        <v>10</v>
      </c>
      <c r="BA42" s="18">
        <f>VLOOKUP(X42,[1]MeasureCost!$B$6:$W$97,22,FALSE)</f>
        <v>1664.58</v>
      </c>
      <c r="BB42" s="18">
        <f>VLOOKUP(X42,[1]MeasureCost!$B$6:$W$97,20,FALSE)</f>
        <v>1150.27</v>
      </c>
      <c r="BC42" s="18">
        <f t="shared" si="3"/>
        <v>13167.28</v>
      </c>
      <c r="BD42" s="18">
        <f>VLOOKUP(Y42,[1]MeasureCost!$B$6:$W$97,22,FALSE)</f>
        <v>-277.69</v>
      </c>
      <c r="BE42" s="18">
        <f>VLOOKUP(Y42,[1]MeasureCost!$B$6:$W$97,20,FALSE)</f>
        <v>1150.27</v>
      </c>
      <c r="BF42" s="18">
        <f t="shared" si="4"/>
        <v>11225.01</v>
      </c>
      <c r="BG42" s="19">
        <f t="shared" si="5"/>
        <v>194.22700000000003</v>
      </c>
      <c r="BI42" s="61" t="str">
        <f t="shared" si="6"/>
        <v>NE-HVAC-airAC-SpltPkg-135to239kBtuh-11p5eer</v>
      </c>
    </row>
    <row r="43" spans="1:61" s="61" customFormat="1" ht="15" customHeight="1">
      <c r="A43" s="14">
        <v>811</v>
      </c>
      <c r="B43" s="14" t="s">
        <v>126</v>
      </c>
      <c r="C43" s="14" t="s">
        <v>127</v>
      </c>
      <c r="D43" s="14" t="s">
        <v>75</v>
      </c>
      <c r="E43" s="14" t="s">
        <v>76</v>
      </c>
      <c r="F43" s="17">
        <v>42198</v>
      </c>
      <c r="G43" s="14" t="s">
        <v>126</v>
      </c>
      <c r="H43" s="14" t="s">
        <v>9</v>
      </c>
      <c r="I43" s="14" t="s">
        <v>77</v>
      </c>
      <c r="J43" s="14" t="s">
        <v>78</v>
      </c>
      <c r="M43" s="14" t="s">
        <v>78</v>
      </c>
      <c r="O43" s="14" t="b">
        <v>0</v>
      </c>
      <c r="Q43" s="14" t="b">
        <v>0</v>
      </c>
      <c r="R43" s="14" t="s">
        <v>79</v>
      </c>
      <c r="S43" s="14" t="s">
        <v>80</v>
      </c>
      <c r="T43" s="14" t="s">
        <v>81</v>
      </c>
      <c r="U43" s="14" t="s">
        <v>82</v>
      </c>
      <c r="V43" s="14" t="s">
        <v>83</v>
      </c>
      <c r="W43" s="14" t="s">
        <v>84</v>
      </c>
      <c r="X43" s="61" t="str">
        <f>IFERROR(VLOOKUP(AF43,[1]MeasureCost!$B$6:$B$80,1,FALSE),"")</f>
        <v>dxAC-Com-Pkg-135to240kBTUh-EER12.0-2Spd</v>
      </c>
      <c r="Y43" s="61" t="str">
        <f>IFERROR(VLOOKUP(AE43,[1]MeasureCost!$B$6:$B$80,1,FALSE),"")</f>
        <v>dxAC-Com-Pkg-135to240kBTUh-EER10.8-2Spd</v>
      </c>
      <c r="Z43" s="14" t="s">
        <v>85</v>
      </c>
      <c r="AA43" s="14" t="s">
        <v>122</v>
      </c>
      <c r="AB43" s="14" t="s">
        <v>123</v>
      </c>
      <c r="AC43" s="14" t="s">
        <v>127</v>
      </c>
      <c r="AE43" s="14" t="s">
        <v>124</v>
      </c>
      <c r="AF43" s="14" t="s">
        <v>128</v>
      </c>
      <c r="AG43" s="14" t="s">
        <v>91</v>
      </c>
      <c r="AI43" s="14" t="b">
        <v>0</v>
      </c>
      <c r="AJ43" s="14" t="b">
        <v>0</v>
      </c>
      <c r="AL43" s="14" t="s">
        <v>92</v>
      </c>
      <c r="AM43" s="14" t="s">
        <v>85</v>
      </c>
      <c r="AO43" s="14" t="s">
        <v>78</v>
      </c>
      <c r="AP43" s="17">
        <v>42005</v>
      </c>
      <c r="AR43" s="14" t="s">
        <v>9</v>
      </c>
      <c r="AW43" s="14" t="s">
        <v>77</v>
      </c>
      <c r="AX43" s="78">
        <f>VLOOKUP(X43,[1]MeasureCost!$B$6:$Z$97,24,FALSE)</f>
        <v>6.9</v>
      </c>
      <c r="AY43" s="78">
        <f>VLOOKUP(X43,[1]MeasureCost!$B$6:$Z$97,25,FALSE)</f>
        <v>106</v>
      </c>
      <c r="AZ43" s="78">
        <v>10</v>
      </c>
      <c r="BA43" s="18">
        <f>VLOOKUP(X43,[1]MeasureCost!$B$6:$W$97,22,FALSE)</f>
        <v>3051.92</v>
      </c>
      <c r="BB43" s="18">
        <f>VLOOKUP(X43,[1]MeasureCost!$B$6:$W$97,20,FALSE)</f>
        <v>1150.27</v>
      </c>
      <c r="BC43" s="18">
        <f t="shared" si="3"/>
        <v>14554.62</v>
      </c>
      <c r="BD43" s="18">
        <f>VLOOKUP(Y43,[1]MeasureCost!$B$6:$W$97,22,FALSE)</f>
        <v>-277.69</v>
      </c>
      <c r="BE43" s="18">
        <f>VLOOKUP(Y43,[1]MeasureCost!$B$6:$W$97,20,FALSE)</f>
        <v>1150.27</v>
      </c>
      <c r="BF43" s="18">
        <f t="shared" si="4"/>
        <v>11225.01</v>
      </c>
      <c r="BG43" s="19">
        <f t="shared" si="5"/>
        <v>332.96100000000007</v>
      </c>
      <c r="BI43" s="61" t="str">
        <f t="shared" si="6"/>
        <v>NE-HVAC-airAC-SpltPkg-135to239kBtuh-12p0eer</v>
      </c>
    </row>
    <row r="44" spans="1:61" s="61" customFormat="1" ht="15" customHeight="1">
      <c r="A44" s="14">
        <v>812</v>
      </c>
      <c r="B44" s="14" t="s">
        <v>129</v>
      </c>
      <c r="C44" s="14" t="s">
        <v>130</v>
      </c>
      <c r="D44" s="14" t="s">
        <v>75</v>
      </c>
      <c r="E44" s="14" t="s">
        <v>76</v>
      </c>
      <c r="F44" s="17">
        <v>42198</v>
      </c>
      <c r="G44" s="14" t="s">
        <v>129</v>
      </c>
      <c r="H44" s="14" t="s">
        <v>9</v>
      </c>
      <c r="I44" s="14" t="s">
        <v>77</v>
      </c>
      <c r="J44" s="14" t="s">
        <v>78</v>
      </c>
      <c r="M44" s="14" t="s">
        <v>78</v>
      </c>
      <c r="O44" s="14" t="b">
        <v>0</v>
      </c>
      <c r="Q44" s="14" t="b">
        <v>0</v>
      </c>
      <c r="R44" s="14" t="s">
        <v>79</v>
      </c>
      <c r="S44" s="14" t="s">
        <v>80</v>
      </c>
      <c r="T44" s="14" t="s">
        <v>81</v>
      </c>
      <c r="U44" s="14" t="s">
        <v>82</v>
      </c>
      <c r="V44" s="14" t="s">
        <v>83</v>
      </c>
      <c r="W44" s="14" t="s">
        <v>84</v>
      </c>
      <c r="X44" s="61" t="str">
        <f>IFERROR(VLOOKUP(AF44,[1]MeasureCost!$B$6:$B$80,1,FALSE),"")</f>
        <v>dxAC-Com-Pkg-135to240kBTUh-EER12.5-2Spd</v>
      </c>
      <c r="Y44" s="61" t="str">
        <f>IFERROR(VLOOKUP(AE44,[1]MeasureCost!$B$6:$B$80,1,FALSE),"")</f>
        <v>dxAC-Com-Pkg-135to240kBTUh-EER10.8-2Spd</v>
      </c>
      <c r="Z44" s="14" t="s">
        <v>85</v>
      </c>
      <c r="AA44" s="14" t="s">
        <v>122</v>
      </c>
      <c r="AB44" s="14" t="s">
        <v>123</v>
      </c>
      <c r="AC44" s="14" t="s">
        <v>130</v>
      </c>
      <c r="AE44" s="14" t="s">
        <v>124</v>
      </c>
      <c r="AF44" s="14" t="s">
        <v>131</v>
      </c>
      <c r="AG44" s="14" t="s">
        <v>91</v>
      </c>
      <c r="AI44" s="14" t="b">
        <v>0</v>
      </c>
      <c r="AJ44" s="14" t="b">
        <v>0</v>
      </c>
      <c r="AL44" s="14" t="s">
        <v>92</v>
      </c>
      <c r="AM44" s="14" t="s">
        <v>85</v>
      </c>
      <c r="AO44" s="14" t="s">
        <v>78</v>
      </c>
      <c r="AP44" s="17">
        <v>42005</v>
      </c>
      <c r="AR44" s="14" t="s">
        <v>9</v>
      </c>
      <c r="AW44" s="14" t="s">
        <v>77</v>
      </c>
      <c r="AX44" s="78">
        <f>VLOOKUP(X44,[1]MeasureCost!$B$6:$Z$97,24,FALSE)</f>
        <v>6.9</v>
      </c>
      <c r="AY44" s="78">
        <f>VLOOKUP(X44,[1]MeasureCost!$B$6:$Z$97,25,FALSE)</f>
        <v>106</v>
      </c>
      <c r="AZ44" s="78">
        <v>10</v>
      </c>
      <c r="BA44" s="18">
        <f>VLOOKUP(X44,[1]MeasureCost!$B$6:$W$97,22,FALSE)</f>
        <v>4439.26</v>
      </c>
      <c r="BB44" s="18">
        <f>VLOOKUP(X44,[1]MeasureCost!$B$6:$W$97,20,FALSE)</f>
        <v>1150.27</v>
      </c>
      <c r="BC44" s="18">
        <f t="shared" si="3"/>
        <v>15941.960000000001</v>
      </c>
      <c r="BD44" s="18">
        <f>VLOOKUP(Y44,[1]MeasureCost!$B$6:$W$97,22,FALSE)</f>
        <v>-277.69</v>
      </c>
      <c r="BE44" s="18">
        <f>VLOOKUP(Y44,[1]MeasureCost!$B$6:$W$97,20,FALSE)</f>
        <v>1150.27</v>
      </c>
      <c r="BF44" s="18">
        <f t="shared" si="4"/>
        <v>11225.01</v>
      </c>
      <c r="BG44" s="19">
        <f t="shared" si="5"/>
        <v>471.69500000000005</v>
      </c>
      <c r="BI44" s="61" t="str">
        <f t="shared" si="6"/>
        <v>NE-HVAC-airAC-SpltPkg-135to239kBtuh-12p5eer</v>
      </c>
    </row>
    <row r="45" spans="1:61" s="61" customFormat="1" ht="15" customHeight="1">
      <c r="A45" s="14">
        <v>813</v>
      </c>
      <c r="B45" s="14" t="s">
        <v>132</v>
      </c>
      <c r="C45" s="14" t="s">
        <v>133</v>
      </c>
      <c r="D45" s="14" t="s">
        <v>75</v>
      </c>
      <c r="E45" s="14" t="s">
        <v>76</v>
      </c>
      <c r="F45" s="17">
        <v>42198</v>
      </c>
      <c r="G45" s="14" t="s">
        <v>132</v>
      </c>
      <c r="H45" s="14" t="s">
        <v>9</v>
      </c>
      <c r="I45" s="14" t="s">
        <v>77</v>
      </c>
      <c r="J45" s="14" t="s">
        <v>78</v>
      </c>
      <c r="M45" s="14" t="s">
        <v>78</v>
      </c>
      <c r="O45" s="14" t="b">
        <v>0</v>
      </c>
      <c r="Q45" s="14" t="b">
        <v>0</v>
      </c>
      <c r="R45" s="14" t="s">
        <v>79</v>
      </c>
      <c r="S45" s="14" t="s">
        <v>80</v>
      </c>
      <c r="T45" s="14" t="s">
        <v>81</v>
      </c>
      <c r="U45" s="14" t="s">
        <v>82</v>
      </c>
      <c r="V45" s="14" t="s">
        <v>83</v>
      </c>
      <c r="W45" s="14" t="s">
        <v>84</v>
      </c>
      <c r="X45" s="61" t="str">
        <f>IFERROR(VLOOKUP(AF45,[1]MeasureCost!$B$6:$B$80,1,FALSE),"")</f>
        <v>dxAC-Com-Pkg-240to760kBTUh-EER10.8-2Spd</v>
      </c>
      <c r="Y45" s="61" t="str">
        <f>IFERROR(VLOOKUP(AE45,[1]MeasureCost!$B$6:$B$80,1,FALSE),"")</f>
        <v>dxAC-Com-Pkg-240to760kBTUh-EER9.8-2Spd</v>
      </c>
      <c r="Z45" s="14" t="s">
        <v>85</v>
      </c>
      <c r="AA45" s="14" t="s">
        <v>134</v>
      </c>
      <c r="AB45" s="14" t="s">
        <v>135</v>
      </c>
      <c r="AC45" s="14" t="s">
        <v>133</v>
      </c>
      <c r="AE45" s="14" t="s">
        <v>136</v>
      </c>
      <c r="AF45" s="14" t="s">
        <v>137</v>
      </c>
      <c r="AG45" s="14" t="s">
        <v>91</v>
      </c>
      <c r="AH45" s="61" t="s">
        <v>138</v>
      </c>
      <c r="AI45" s="14" t="b">
        <v>0</v>
      </c>
      <c r="AJ45" s="14" t="b">
        <v>0</v>
      </c>
      <c r="AL45" s="14" t="s">
        <v>92</v>
      </c>
      <c r="AM45" s="14" t="s">
        <v>85</v>
      </c>
      <c r="AO45" s="14" t="s">
        <v>78</v>
      </c>
      <c r="AP45" s="17">
        <v>42005</v>
      </c>
      <c r="AR45" s="14" t="s">
        <v>9</v>
      </c>
      <c r="AW45" s="14" t="s">
        <v>77</v>
      </c>
      <c r="AX45" s="78">
        <f>VLOOKUP(X45,[1]MeasureCost!$B$6:$Z$97,24,FALSE)</f>
        <v>6.9</v>
      </c>
      <c r="AY45" s="78">
        <f>VLOOKUP(X45,[1]MeasureCost!$B$6:$Z$97,25,FALSE)</f>
        <v>106</v>
      </c>
      <c r="AZ45" s="78">
        <v>10</v>
      </c>
      <c r="BA45" s="18">
        <f>VLOOKUP(X45,[1]MeasureCost!$B$6:$W$97,22,FALSE)</f>
        <v>-277.69</v>
      </c>
      <c r="BB45" s="18">
        <f>VLOOKUP(X45,[1]MeasureCost!$B$6:$W$97,20,FALSE)</f>
        <v>1150.27</v>
      </c>
      <c r="BC45" s="18">
        <f t="shared" si="3"/>
        <v>11225.01</v>
      </c>
      <c r="BD45" s="18">
        <f>VLOOKUP(Y45,[1]MeasureCost!$B$6:$W$97,22,FALSE)</f>
        <v>-3052.36</v>
      </c>
      <c r="BE45" s="18">
        <f>VLOOKUP(Y45,[1]MeasureCost!$B$6:$W$97,20,FALSE)</f>
        <v>1150.27</v>
      </c>
      <c r="BF45" s="18">
        <f t="shared" si="4"/>
        <v>8450.34</v>
      </c>
      <c r="BG45" s="19">
        <f t="shared" si="5"/>
        <v>277.46699999999998</v>
      </c>
      <c r="BI45" s="61" t="str">
        <f t="shared" si="6"/>
        <v>NE-HVAC-airAC-SpltPkg-240to759kBtuh-10p8eer</v>
      </c>
    </row>
    <row r="46" spans="1:61" s="61" customFormat="1" ht="15" customHeight="1">
      <c r="A46" s="14">
        <v>814</v>
      </c>
      <c r="B46" s="14" t="s">
        <v>139</v>
      </c>
      <c r="C46" s="14" t="s">
        <v>140</v>
      </c>
      <c r="D46" s="14" t="s">
        <v>75</v>
      </c>
      <c r="E46" s="14" t="s">
        <v>76</v>
      </c>
      <c r="F46" s="17">
        <v>42198</v>
      </c>
      <c r="G46" s="14" t="s">
        <v>139</v>
      </c>
      <c r="H46" s="14" t="s">
        <v>9</v>
      </c>
      <c r="I46" s="14" t="s">
        <v>77</v>
      </c>
      <c r="J46" s="14" t="s">
        <v>78</v>
      </c>
      <c r="M46" s="14" t="s">
        <v>78</v>
      </c>
      <c r="O46" s="14" t="b">
        <v>0</v>
      </c>
      <c r="Q46" s="14" t="b">
        <v>0</v>
      </c>
      <c r="R46" s="14" t="s">
        <v>79</v>
      </c>
      <c r="S46" s="14" t="s">
        <v>80</v>
      </c>
      <c r="T46" s="14" t="s">
        <v>81</v>
      </c>
      <c r="U46" s="14" t="s">
        <v>82</v>
      </c>
      <c r="V46" s="14" t="s">
        <v>83</v>
      </c>
      <c r="W46" s="14" t="s">
        <v>84</v>
      </c>
      <c r="X46" s="61" t="str">
        <f>IFERROR(VLOOKUP(AF46,[1]MeasureCost!$B$6:$B$80,1,FALSE),"")</f>
        <v>dxAC-Com-Pkg-240to760kBTUh-EER11.5-2Spd</v>
      </c>
      <c r="Y46" s="61" t="str">
        <f>IFERROR(VLOOKUP(AE46,[1]MeasureCost!$B$6:$B$80,1,FALSE),"")</f>
        <v>dxAC-Com-Pkg-240to760kBTUh-EER9.8-2Spd</v>
      </c>
      <c r="Z46" s="14" t="s">
        <v>85</v>
      </c>
      <c r="AA46" s="14" t="s">
        <v>134</v>
      </c>
      <c r="AB46" s="14" t="s">
        <v>135</v>
      </c>
      <c r="AC46" s="14" t="s">
        <v>140</v>
      </c>
      <c r="AE46" s="14" t="s">
        <v>136</v>
      </c>
      <c r="AF46" s="14" t="s">
        <v>141</v>
      </c>
      <c r="AG46" s="14" t="s">
        <v>91</v>
      </c>
      <c r="AH46" s="61" t="s">
        <v>138</v>
      </c>
      <c r="AI46" s="14" t="b">
        <v>0</v>
      </c>
      <c r="AJ46" s="14" t="b">
        <v>0</v>
      </c>
      <c r="AL46" s="14" t="s">
        <v>92</v>
      </c>
      <c r="AM46" s="14" t="s">
        <v>85</v>
      </c>
      <c r="AO46" s="14" t="s">
        <v>78</v>
      </c>
      <c r="AP46" s="17">
        <v>42005</v>
      </c>
      <c r="AR46" s="14" t="s">
        <v>9</v>
      </c>
      <c r="AW46" s="14" t="s">
        <v>77</v>
      </c>
      <c r="AX46" s="78">
        <f>VLOOKUP(X46,[1]MeasureCost!$B$6:$Z$97,24,FALSE)</f>
        <v>6.9</v>
      </c>
      <c r="AY46" s="78">
        <f>VLOOKUP(X46,[1]MeasureCost!$B$6:$Z$97,25,FALSE)</f>
        <v>106</v>
      </c>
      <c r="AZ46" s="78">
        <v>10</v>
      </c>
      <c r="BA46" s="18">
        <f>VLOOKUP(X46,[1]MeasureCost!$B$6:$W$97,22,FALSE)</f>
        <v>1664.58</v>
      </c>
      <c r="BB46" s="18">
        <f>VLOOKUP(X46,[1]MeasureCost!$B$6:$W$97,20,FALSE)</f>
        <v>1150.27</v>
      </c>
      <c r="BC46" s="18">
        <f t="shared" si="3"/>
        <v>13167.28</v>
      </c>
      <c r="BD46" s="18">
        <f>VLOOKUP(Y46,[1]MeasureCost!$B$6:$W$97,22,FALSE)</f>
        <v>-3052.36</v>
      </c>
      <c r="BE46" s="18">
        <f>VLOOKUP(Y46,[1]MeasureCost!$B$6:$W$97,20,FALSE)</f>
        <v>1150.27</v>
      </c>
      <c r="BF46" s="18">
        <f t="shared" si="4"/>
        <v>8450.34</v>
      </c>
      <c r="BG46" s="19">
        <f t="shared" si="5"/>
        <v>471.69400000000007</v>
      </c>
      <c r="BI46" s="61" t="str">
        <f t="shared" si="6"/>
        <v>NE-HVAC-airAC-SpltPkg-240to759kBtuh-11p5eer</v>
      </c>
    </row>
    <row r="47" spans="1:61" s="61" customFormat="1" ht="15" customHeight="1">
      <c r="A47" s="14">
        <v>815</v>
      </c>
      <c r="B47" s="14" t="s">
        <v>142</v>
      </c>
      <c r="C47" s="14" t="s">
        <v>143</v>
      </c>
      <c r="D47" s="14" t="s">
        <v>75</v>
      </c>
      <c r="E47" s="14" t="s">
        <v>76</v>
      </c>
      <c r="F47" s="17">
        <v>42198</v>
      </c>
      <c r="G47" s="14" t="s">
        <v>142</v>
      </c>
      <c r="H47" s="14" t="s">
        <v>9</v>
      </c>
      <c r="I47" s="14" t="s">
        <v>77</v>
      </c>
      <c r="J47" s="14" t="s">
        <v>78</v>
      </c>
      <c r="M47" s="14" t="s">
        <v>78</v>
      </c>
      <c r="O47" s="14" t="b">
        <v>0</v>
      </c>
      <c r="Q47" s="14" t="b">
        <v>0</v>
      </c>
      <c r="R47" s="14" t="s">
        <v>79</v>
      </c>
      <c r="S47" s="14" t="s">
        <v>80</v>
      </c>
      <c r="T47" s="14" t="s">
        <v>81</v>
      </c>
      <c r="U47" s="14" t="s">
        <v>82</v>
      </c>
      <c r="V47" s="14" t="s">
        <v>83</v>
      </c>
      <c r="W47" s="14" t="s">
        <v>84</v>
      </c>
      <c r="X47" s="61" t="str">
        <f>IFERROR(VLOOKUP(AF47,[1]MeasureCost!$B$6:$B$80,1,FALSE),"")</f>
        <v>dxAC-Com-Pkg-240to760kBTUh-EER12.5-2Spd</v>
      </c>
      <c r="Y47" s="61" t="str">
        <f>IFERROR(VLOOKUP(AE47,[1]MeasureCost!$B$6:$B$80,1,FALSE),"")</f>
        <v>dxAC-Com-Pkg-240to760kBTUh-EER9.8-2Spd</v>
      </c>
      <c r="Z47" s="14" t="s">
        <v>85</v>
      </c>
      <c r="AA47" s="14" t="s">
        <v>134</v>
      </c>
      <c r="AB47" s="14" t="s">
        <v>135</v>
      </c>
      <c r="AC47" s="14" t="s">
        <v>143</v>
      </c>
      <c r="AE47" s="14" t="s">
        <v>136</v>
      </c>
      <c r="AF47" s="14" t="s">
        <v>144</v>
      </c>
      <c r="AG47" s="14" t="s">
        <v>91</v>
      </c>
      <c r="AH47" s="61" t="s">
        <v>138</v>
      </c>
      <c r="AI47" s="14" t="b">
        <v>0</v>
      </c>
      <c r="AJ47" s="14" t="b">
        <v>0</v>
      </c>
      <c r="AL47" s="14" t="s">
        <v>92</v>
      </c>
      <c r="AM47" s="14" t="s">
        <v>85</v>
      </c>
      <c r="AO47" s="14" t="s">
        <v>78</v>
      </c>
      <c r="AP47" s="17">
        <v>42005</v>
      </c>
      <c r="AR47" s="14" t="s">
        <v>9</v>
      </c>
      <c r="AW47" s="14" t="s">
        <v>77</v>
      </c>
      <c r="AX47" s="78">
        <f>VLOOKUP(X47,[1]MeasureCost!$B$6:$Z$97,24,FALSE)</f>
        <v>6.9</v>
      </c>
      <c r="AY47" s="78">
        <f>VLOOKUP(X47,[1]MeasureCost!$B$6:$Z$97,25,FALSE)</f>
        <v>106</v>
      </c>
      <c r="AZ47" s="78">
        <v>10</v>
      </c>
      <c r="BA47" s="18">
        <f>VLOOKUP(X47,[1]MeasureCost!$B$6:$W$97,22,FALSE)</f>
        <v>4439.26</v>
      </c>
      <c r="BB47" s="18">
        <f>VLOOKUP(X47,[1]MeasureCost!$B$6:$W$97,20,FALSE)</f>
        <v>1150.27</v>
      </c>
      <c r="BC47" s="18">
        <f t="shared" si="3"/>
        <v>15941.960000000001</v>
      </c>
      <c r="BD47" s="18">
        <f>VLOOKUP(Y47,[1]MeasureCost!$B$6:$W$97,22,FALSE)</f>
        <v>-3052.36</v>
      </c>
      <c r="BE47" s="18">
        <f>VLOOKUP(Y47,[1]MeasureCost!$B$6:$W$97,20,FALSE)</f>
        <v>1150.27</v>
      </c>
      <c r="BF47" s="18">
        <f t="shared" si="4"/>
        <v>8450.34</v>
      </c>
      <c r="BG47" s="19">
        <f t="shared" si="5"/>
        <v>749.16200000000003</v>
      </c>
      <c r="BI47" s="61" t="str">
        <f t="shared" si="6"/>
        <v>NE-HVAC-airAC-SpltPkg-240to759kBtuh-12p5eer</v>
      </c>
    </row>
    <row r="48" spans="1:61" s="61" customFormat="1" ht="15" customHeight="1">
      <c r="A48" s="14">
        <v>816</v>
      </c>
      <c r="B48" s="14" t="s">
        <v>145</v>
      </c>
      <c r="C48" s="14" t="s">
        <v>146</v>
      </c>
      <c r="D48" s="14" t="s">
        <v>75</v>
      </c>
      <c r="E48" s="14" t="s">
        <v>76</v>
      </c>
      <c r="F48" s="17">
        <v>42198</v>
      </c>
      <c r="G48" s="14" t="s">
        <v>145</v>
      </c>
      <c r="H48" s="14" t="s">
        <v>9</v>
      </c>
      <c r="I48" s="14" t="s">
        <v>77</v>
      </c>
      <c r="J48" s="14" t="s">
        <v>78</v>
      </c>
      <c r="M48" s="14" t="s">
        <v>78</v>
      </c>
      <c r="O48" s="14" t="b">
        <v>0</v>
      </c>
      <c r="Q48" s="14" t="b">
        <v>0</v>
      </c>
      <c r="R48" s="14" t="s">
        <v>79</v>
      </c>
      <c r="S48" s="14" t="s">
        <v>80</v>
      </c>
      <c r="T48" s="14" t="s">
        <v>81</v>
      </c>
      <c r="U48" s="14" t="s">
        <v>82</v>
      </c>
      <c r="V48" s="14" t="s">
        <v>83</v>
      </c>
      <c r="W48" s="14" t="s">
        <v>84</v>
      </c>
      <c r="X48" s="61" t="str">
        <f>IFERROR(VLOOKUP(AF48,[1]MeasureCost!$B$6:$B$80,1,FALSE),"")</f>
        <v>dxAC-Com-Pkg-gte760kBTUh-EER10.2-2Spd</v>
      </c>
      <c r="Y48" s="61" t="str">
        <f>IFERROR(VLOOKUP(AE48,[1]MeasureCost!$B$6:$B$80,1,FALSE),"")</f>
        <v>dxAC-Com-Pkg-gte760kBTUh-EER9.5-2Spd</v>
      </c>
      <c r="Z48" s="14" t="s">
        <v>85</v>
      </c>
      <c r="AA48" s="14" t="s">
        <v>147</v>
      </c>
      <c r="AB48" s="14" t="s">
        <v>148</v>
      </c>
      <c r="AC48" s="14" t="s">
        <v>146</v>
      </c>
      <c r="AE48" s="14" t="s">
        <v>149</v>
      </c>
      <c r="AF48" s="14" t="s">
        <v>150</v>
      </c>
      <c r="AG48" s="14" t="s">
        <v>91</v>
      </c>
      <c r="AH48" s="61" t="s">
        <v>138</v>
      </c>
      <c r="AI48" s="14" t="b">
        <v>0</v>
      </c>
      <c r="AJ48" s="14" t="b">
        <v>0</v>
      </c>
      <c r="AL48" s="14" t="s">
        <v>92</v>
      </c>
      <c r="AM48" s="14" t="s">
        <v>85</v>
      </c>
      <c r="AO48" s="14" t="s">
        <v>78</v>
      </c>
      <c r="AP48" s="17">
        <v>42005</v>
      </c>
      <c r="AR48" s="14" t="s">
        <v>9</v>
      </c>
      <c r="AW48" s="14" t="s">
        <v>77</v>
      </c>
      <c r="AX48" s="78">
        <f>VLOOKUP(X48,[1]MeasureCost!$B$6:$Z$97,24,FALSE)</f>
        <v>6.9</v>
      </c>
      <c r="AY48" s="78">
        <f>VLOOKUP(X48,[1]MeasureCost!$B$6:$Z$97,25,FALSE)</f>
        <v>106</v>
      </c>
      <c r="AZ48" s="78">
        <v>10</v>
      </c>
      <c r="BA48" s="18">
        <f>VLOOKUP(X48,[1]MeasureCost!$B$6:$W$97,22,FALSE)</f>
        <v>-1942.49</v>
      </c>
      <c r="BB48" s="18">
        <f>VLOOKUP(X48,[1]MeasureCost!$B$6:$W$97,20,FALSE)</f>
        <v>1150.27</v>
      </c>
      <c r="BC48" s="18">
        <f t="shared" si="3"/>
        <v>9560.2100000000009</v>
      </c>
      <c r="BD48" s="18">
        <f>VLOOKUP(Y48,[1]MeasureCost!$B$6:$W$97,22,FALSE)</f>
        <v>-3884.76</v>
      </c>
      <c r="BE48" s="18">
        <f>VLOOKUP(Y48,[1]MeasureCost!$B$6:$W$97,20,FALSE)</f>
        <v>1150.27</v>
      </c>
      <c r="BF48" s="18">
        <f t="shared" si="4"/>
        <v>7617.9400000000005</v>
      </c>
      <c r="BG48" s="19">
        <f t="shared" si="5"/>
        <v>194.22700000000003</v>
      </c>
      <c r="BI48" s="61" t="str">
        <f t="shared" si="6"/>
        <v>NE-HVAC-airAC-SpltPkg-gte760kBtuh-10p2eer</v>
      </c>
    </row>
    <row r="49" spans="1:61" s="61" customFormat="1" ht="15" customHeight="1">
      <c r="A49" s="14">
        <v>817</v>
      </c>
      <c r="B49" s="14" t="s">
        <v>151</v>
      </c>
      <c r="C49" s="14" t="s">
        <v>152</v>
      </c>
      <c r="D49" s="14" t="s">
        <v>75</v>
      </c>
      <c r="E49" s="14" t="s">
        <v>76</v>
      </c>
      <c r="F49" s="17">
        <v>42198</v>
      </c>
      <c r="G49" s="14" t="s">
        <v>151</v>
      </c>
      <c r="H49" s="14" t="s">
        <v>9</v>
      </c>
      <c r="I49" s="14" t="s">
        <v>77</v>
      </c>
      <c r="J49" s="14" t="s">
        <v>78</v>
      </c>
      <c r="M49" s="14" t="s">
        <v>78</v>
      </c>
      <c r="O49" s="14" t="b">
        <v>0</v>
      </c>
      <c r="Q49" s="14" t="b">
        <v>0</v>
      </c>
      <c r="R49" s="14" t="s">
        <v>79</v>
      </c>
      <c r="S49" s="14" t="s">
        <v>80</v>
      </c>
      <c r="T49" s="14" t="s">
        <v>81</v>
      </c>
      <c r="U49" s="14" t="s">
        <v>82</v>
      </c>
      <c r="V49" s="14" t="s">
        <v>83</v>
      </c>
      <c r="W49" s="14" t="s">
        <v>84</v>
      </c>
      <c r="X49" s="61" t="str">
        <f>IFERROR(VLOOKUP(AF49,[1]MeasureCost!$B$6:$B$80,1,FALSE),"")</f>
        <v>dxAC-Com-Pkg-gte760kBTUh-EER11.0-2Spd</v>
      </c>
      <c r="Y49" s="61" t="str">
        <f>IFERROR(VLOOKUP(AE49,[1]MeasureCost!$B$6:$B$80,1,FALSE),"")</f>
        <v>dxAC-Com-Pkg-gte760kBTUh-EER9.5-2Spd</v>
      </c>
      <c r="Z49" s="14" t="s">
        <v>85</v>
      </c>
      <c r="AA49" s="14" t="s">
        <v>147</v>
      </c>
      <c r="AB49" s="14" t="s">
        <v>148</v>
      </c>
      <c r="AC49" s="14" t="s">
        <v>152</v>
      </c>
      <c r="AE49" s="14" t="s">
        <v>149</v>
      </c>
      <c r="AF49" s="14" t="s">
        <v>153</v>
      </c>
      <c r="AG49" s="14" t="s">
        <v>91</v>
      </c>
      <c r="AH49" s="61" t="s">
        <v>138</v>
      </c>
      <c r="AI49" s="14" t="b">
        <v>0</v>
      </c>
      <c r="AJ49" s="14" t="b">
        <v>0</v>
      </c>
      <c r="AL49" s="14" t="s">
        <v>92</v>
      </c>
      <c r="AM49" s="14" t="s">
        <v>85</v>
      </c>
      <c r="AO49" s="14" t="s">
        <v>78</v>
      </c>
      <c r="AP49" s="17">
        <v>42005</v>
      </c>
      <c r="AR49" s="14" t="s">
        <v>9</v>
      </c>
      <c r="AW49" s="14" t="s">
        <v>77</v>
      </c>
      <c r="AX49" s="78">
        <f>VLOOKUP(X49,[1]MeasureCost!$B$6:$Z$97,24,FALSE)</f>
        <v>6.9</v>
      </c>
      <c r="AY49" s="78">
        <f>VLOOKUP(X49,[1]MeasureCost!$B$6:$Z$97,25,FALSE)</f>
        <v>106</v>
      </c>
      <c r="AZ49" s="78">
        <v>10</v>
      </c>
      <c r="BA49" s="18">
        <f>VLOOKUP(X49,[1]MeasureCost!$B$6:$W$97,22,FALSE)</f>
        <v>277.25</v>
      </c>
      <c r="BB49" s="18">
        <f>VLOOKUP(X49,[1]MeasureCost!$B$6:$W$97,20,FALSE)</f>
        <v>1150.27</v>
      </c>
      <c r="BC49" s="18">
        <f t="shared" si="3"/>
        <v>11779.95</v>
      </c>
      <c r="BD49" s="18">
        <f>VLOOKUP(Y49,[1]MeasureCost!$B$6:$W$97,22,FALSE)</f>
        <v>-3884.76</v>
      </c>
      <c r="BE49" s="18">
        <f>VLOOKUP(Y49,[1]MeasureCost!$B$6:$W$97,20,FALSE)</f>
        <v>1150.27</v>
      </c>
      <c r="BF49" s="18">
        <f t="shared" si="4"/>
        <v>7617.9400000000005</v>
      </c>
      <c r="BG49" s="19">
        <f t="shared" si="5"/>
        <v>416.20100000000002</v>
      </c>
      <c r="BI49" s="61" t="str">
        <f t="shared" si="6"/>
        <v>NE-HVAC-airAC-SpltPkg-gte760kBtuh-11p0eer</v>
      </c>
    </row>
    <row r="50" spans="1:61" s="61" customFormat="1" ht="15" customHeight="1">
      <c r="A50" s="14">
        <v>818</v>
      </c>
      <c r="B50" s="14" t="s">
        <v>154</v>
      </c>
      <c r="C50" s="14" t="s">
        <v>155</v>
      </c>
      <c r="D50" s="14" t="s">
        <v>75</v>
      </c>
      <c r="E50" s="14" t="s">
        <v>76</v>
      </c>
      <c r="F50" s="17">
        <v>42198</v>
      </c>
      <c r="G50" s="14" t="s">
        <v>154</v>
      </c>
      <c r="H50" s="14" t="s">
        <v>9</v>
      </c>
      <c r="I50" s="14" t="s">
        <v>77</v>
      </c>
      <c r="J50" s="14" t="s">
        <v>78</v>
      </c>
      <c r="M50" s="14" t="s">
        <v>78</v>
      </c>
      <c r="O50" s="14" t="b">
        <v>0</v>
      </c>
      <c r="Q50" s="14" t="b">
        <v>0</v>
      </c>
      <c r="R50" s="14" t="s">
        <v>79</v>
      </c>
      <c r="S50" s="14" t="s">
        <v>80</v>
      </c>
      <c r="T50" s="14" t="s">
        <v>81</v>
      </c>
      <c r="U50" s="14" t="s">
        <v>82</v>
      </c>
      <c r="V50" s="14" t="s">
        <v>83</v>
      </c>
      <c r="W50" s="14" t="s">
        <v>84</v>
      </c>
      <c r="X50" s="61" t="str">
        <f>IFERROR(VLOOKUP(AF50,[1]MeasureCost!$B$6:$B$80,1,FALSE),"")</f>
        <v>dxAC-Com-Pkg-gte760kBTUh-EER12.0-2Spd</v>
      </c>
      <c r="Y50" s="61" t="str">
        <f>IFERROR(VLOOKUP(AE50,[1]MeasureCost!$B$6:$B$80,1,FALSE),"")</f>
        <v>dxAC-Com-Pkg-gte760kBTUh-EER9.5-2Spd</v>
      </c>
      <c r="Z50" s="14" t="s">
        <v>85</v>
      </c>
      <c r="AA50" s="14" t="s">
        <v>147</v>
      </c>
      <c r="AB50" s="14" t="s">
        <v>148</v>
      </c>
      <c r="AC50" s="14" t="s">
        <v>155</v>
      </c>
      <c r="AE50" s="14" t="s">
        <v>149</v>
      </c>
      <c r="AF50" s="14" t="s">
        <v>156</v>
      </c>
      <c r="AG50" s="14" t="s">
        <v>91</v>
      </c>
      <c r="AH50" s="61" t="s">
        <v>138</v>
      </c>
      <c r="AI50" s="14" t="b">
        <v>0</v>
      </c>
      <c r="AJ50" s="14" t="b">
        <v>0</v>
      </c>
      <c r="AL50" s="14" t="s">
        <v>92</v>
      </c>
      <c r="AM50" s="14" t="s">
        <v>85</v>
      </c>
      <c r="AO50" s="14" t="s">
        <v>78</v>
      </c>
      <c r="AP50" s="17">
        <v>42005</v>
      </c>
      <c r="AR50" s="14" t="s">
        <v>9</v>
      </c>
      <c r="AW50" s="14" t="s">
        <v>77</v>
      </c>
      <c r="AX50" s="78">
        <f>VLOOKUP(X50,[1]MeasureCost!$B$6:$Z$97,24,FALSE)</f>
        <v>6.9</v>
      </c>
      <c r="AY50" s="78">
        <f>VLOOKUP(X50,[1]MeasureCost!$B$6:$Z$97,25,FALSE)</f>
        <v>106</v>
      </c>
      <c r="AZ50" s="78">
        <v>10</v>
      </c>
      <c r="BA50" s="18">
        <f>VLOOKUP(X50,[1]MeasureCost!$B$6:$W$97,22,FALSE)</f>
        <v>3051.92</v>
      </c>
      <c r="BB50" s="18">
        <f>VLOOKUP(X50,[1]MeasureCost!$B$6:$W$97,20,FALSE)</f>
        <v>1150.27</v>
      </c>
      <c r="BC50" s="18">
        <f t="shared" si="3"/>
        <v>14554.62</v>
      </c>
      <c r="BD50" s="18">
        <f>VLOOKUP(Y50,[1]MeasureCost!$B$6:$W$97,22,FALSE)</f>
        <v>-3884.76</v>
      </c>
      <c r="BE50" s="18">
        <f>VLOOKUP(Y50,[1]MeasureCost!$B$6:$W$97,20,FALSE)</f>
        <v>1150.27</v>
      </c>
      <c r="BF50" s="18">
        <f t="shared" si="4"/>
        <v>7617.9400000000005</v>
      </c>
      <c r="BG50" s="19">
        <f t="shared" si="5"/>
        <v>693.66800000000001</v>
      </c>
      <c r="BI50" s="61" t="str">
        <f t="shared" si="6"/>
        <v>NE-HVAC-airAC-SpltPkg-gte760kBtuh-12p0eer</v>
      </c>
    </row>
    <row r="51" spans="1:61" s="61" customFormat="1" ht="15" customHeight="1">
      <c r="A51" s="14">
        <v>819</v>
      </c>
      <c r="B51" s="14" t="s">
        <v>157</v>
      </c>
      <c r="C51" s="14" t="s">
        <v>158</v>
      </c>
      <c r="D51" s="14" t="s">
        <v>75</v>
      </c>
      <c r="E51" s="14" t="s">
        <v>76</v>
      </c>
      <c r="F51" s="17">
        <v>41920</v>
      </c>
      <c r="G51" s="14" t="s">
        <v>157</v>
      </c>
      <c r="H51" s="14" t="s">
        <v>9</v>
      </c>
      <c r="I51" s="14" t="s">
        <v>77</v>
      </c>
      <c r="J51" s="14" t="s">
        <v>78</v>
      </c>
      <c r="M51" s="14" t="s">
        <v>78</v>
      </c>
      <c r="O51" s="14" t="b">
        <v>0</v>
      </c>
      <c r="Q51" s="14" t="b">
        <v>0</v>
      </c>
      <c r="R51" s="14" t="s">
        <v>79</v>
      </c>
      <c r="S51" s="14" t="s">
        <v>80</v>
      </c>
      <c r="T51" s="14" t="s">
        <v>81</v>
      </c>
      <c r="U51" s="14" t="s">
        <v>82</v>
      </c>
      <c r="V51" s="14" t="s">
        <v>83</v>
      </c>
      <c r="W51" s="14" t="s">
        <v>159</v>
      </c>
      <c r="X51" s="61" t="str">
        <f>IFERROR(VLOOKUP(AF51,[1]MeasureCost!$B$6:$B$80,1,FALSE),"")</f>
        <v>dxAC-Com-Pkg-lt55kBTUh-SEER-15.0</v>
      </c>
      <c r="Y51" s="61" t="str">
        <f>IFERROR(VLOOKUP(AE51,[1]MeasureCost!$B$6:$B$80,1,FALSE),"")</f>
        <v>dxAC-Com-Pkg-lt55kBTUh-SEER-14.0</v>
      </c>
      <c r="Z51" s="14" t="s">
        <v>85</v>
      </c>
      <c r="AA51" s="14" t="s">
        <v>160</v>
      </c>
      <c r="AB51" s="14" t="s">
        <v>161</v>
      </c>
      <c r="AC51" s="14" t="s">
        <v>158</v>
      </c>
      <c r="AE51" s="14" t="s">
        <v>162</v>
      </c>
      <c r="AF51" s="14" t="s">
        <v>163</v>
      </c>
      <c r="AG51" s="14" t="s">
        <v>91</v>
      </c>
      <c r="AI51" s="14" t="b">
        <v>0</v>
      </c>
      <c r="AJ51" s="14" t="b">
        <v>0</v>
      </c>
      <c r="AL51" s="14" t="s">
        <v>92</v>
      </c>
      <c r="AM51" s="14" t="s">
        <v>85</v>
      </c>
      <c r="AO51" s="14" t="s">
        <v>78</v>
      </c>
      <c r="AP51" s="17">
        <v>42005</v>
      </c>
      <c r="AR51" s="14" t="s">
        <v>9</v>
      </c>
      <c r="AW51" s="14" t="s">
        <v>77</v>
      </c>
      <c r="AX51" s="78">
        <f>VLOOKUP(X51,[1]MeasureCost!$B$6:$Z$97,24,FALSE)</f>
        <v>2</v>
      </c>
      <c r="AY51" s="78">
        <f>VLOOKUP(X51,[1]MeasureCost!$B$6:$Z$97,25,FALSE)</f>
        <v>5</v>
      </c>
      <c r="AZ51" s="78">
        <v>4</v>
      </c>
      <c r="BA51" s="18">
        <f>VLOOKUP(X51,[1]MeasureCost!$B$6:$W$97,22,FALSE)</f>
        <v>2542.0340712500006</v>
      </c>
      <c r="BB51" s="18">
        <f>VLOOKUP(X51,[1]MeasureCost!$B$6:$W$97,20,FALSE)</f>
        <v>388.05</v>
      </c>
      <c r="BC51" s="18">
        <f t="shared" si="3"/>
        <v>4094.2340712500009</v>
      </c>
      <c r="BD51" s="18">
        <f>VLOOKUP(Y51,[1]MeasureCost!$B$6:$W$97,22,FALSE)</f>
        <v>2180.2715712500003</v>
      </c>
      <c r="BE51" s="18">
        <f>VLOOKUP(Y51,[1]MeasureCost!$B$6:$W$97,20,FALSE)</f>
        <v>388.05</v>
      </c>
      <c r="BF51" s="18">
        <f t="shared" si="4"/>
        <v>3732.4715712500001</v>
      </c>
      <c r="BG51" s="19">
        <f t="shared" si="5"/>
        <v>90.440625000000182</v>
      </c>
      <c r="BI51" s="61" t="str">
        <f t="shared" si="6"/>
        <v>NE-HVAC-airAC-Pkg-lt55kBtuh-15p0seer</v>
      </c>
    </row>
    <row r="52" spans="1:61" s="61" customFormat="1" ht="15" customHeight="1">
      <c r="A52" s="14">
        <v>820</v>
      </c>
      <c r="B52" s="14" t="s">
        <v>164</v>
      </c>
      <c r="C52" s="14" t="s">
        <v>165</v>
      </c>
      <c r="D52" s="14" t="s">
        <v>75</v>
      </c>
      <c r="E52" s="14" t="s">
        <v>76</v>
      </c>
      <c r="F52" s="17">
        <v>41920</v>
      </c>
      <c r="G52" s="14" t="s">
        <v>164</v>
      </c>
      <c r="H52" s="14" t="s">
        <v>9</v>
      </c>
      <c r="I52" s="14" t="s">
        <v>77</v>
      </c>
      <c r="J52" s="14" t="s">
        <v>78</v>
      </c>
      <c r="M52" s="14" t="s">
        <v>78</v>
      </c>
      <c r="O52" s="14" t="b">
        <v>0</v>
      </c>
      <c r="Q52" s="14" t="b">
        <v>0</v>
      </c>
      <c r="R52" s="14" t="s">
        <v>79</v>
      </c>
      <c r="S52" s="14" t="s">
        <v>80</v>
      </c>
      <c r="T52" s="14" t="s">
        <v>81</v>
      </c>
      <c r="U52" s="14" t="s">
        <v>82</v>
      </c>
      <c r="V52" s="14" t="s">
        <v>83</v>
      </c>
      <c r="W52" s="14" t="s">
        <v>159</v>
      </c>
      <c r="X52" s="61" t="str">
        <f>IFERROR(VLOOKUP(AF52,[1]MeasureCost!$B$6:$B$80,1,FALSE),"")</f>
        <v>dxAC-Com-Pkg-lt55kBTUh-SEER-16.0</v>
      </c>
      <c r="Y52" s="61" t="str">
        <f>IFERROR(VLOOKUP(AE52,[1]MeasureCost!$B$6:$B$80,1,FALSE),"")</f>
        <v>dxAC-Com-Pkg-lt55kBTUh-SEER-14.0</v>
      </c>
      <c r="Z52" s="14" t="s">
        <v>85</v>
      </c>
      <c r="AA52" s="14" t="s">
        <v>160</v>
      </c>
      <c r="AB52" s="14" t="s">
        <v>161</v>
      </c>
      <c r="AC52" s="14" t="s">
        <v>165</v>
      </c>
      <c r="AE52" s="14" t="s">
        <v>162</v>
      </c>
      <c r="AF52" s="14" t="s">
        <v>166</v>
      </c>
      <c r="AG52" s="14" t="s">
        <v>91</v>
      </c>
      <c r="AI52" s="14" t="b">
        <v>0</v>
      </c>
      <c r="AJ52" s="14" t="b">
        <v>0</v>
      </c>
      <c r="AL52" s="14" t="s">
        <v>92</v>
      </c>
      <c r="AM52" s="14" t="s">
        <v>85</v>
      </c>
      <c r="AO52" s="14" t="s">
        <v>78</v>
      </c>
      <c r="AP52" s="17">
        <v>42005</v>
      </c>
      <c r="AR52" s="14" t="s">
        <v>9</v>
      </c>
      <c r="AW52" s="14" t="s">
        <v>77</v>
      </c>
      <c r="AX52" s="78">
        <f>VLOOKUP(X52,[1]MeasureCost!$B$6:$Z$97,24,FALSE)</f>
        <v>2</v>
      </c>
      <c r="AY52" s="78">
        <f>VLOOKUP(X52,[1]MeasureCost!$B$6:$Z$97,25,FALSE)</f>
        <v>5</v>
      </c>
      <c r="AZ52" s="78">
        <v>4</v>
      </c>
      <c r="BA52" s="18">
        <f>VLOOKUP(X52,[1]MeasureCost!$B$6:$W$97,22,FALSE)</f>
        <v>2903.7965712500004</v>
      </c>
      <c r="BB52" s="18">
        <f>VLOOKUP(X52,[1]MeasureCost!$B$6:$W$97,20,FALSE)</f>
        <v>388.05</v>
      </c>
      <c r="BC52" s="18">
        <f t="shared" si="3"/>
        <v>4455.9965712500007</v>
      </c>
      <c r="BD52" s="18">
        <f>VLOOKUP(Y52,[1]MeasureCost!$B$6:$W$97,22,FALSE)</f>
        <v>2180.2715712500003</v>
      </c>
      <c r="BE52" s="18">
        <f>VLOOKUP(Y52,[1]MeasureCost!$B$6:$W$97,20,FALSE)</f>
        <v>388.05</v>
      </c>
      <c r="BF52" s="18">
        <f t="shared" si="4"/>
        <v>3732.4715712500001</v>
      </c>
      <c r="BG52" s="19">
        <f t="shared" si="5"/>
        <v>180.88125000000014</v>
      </c>
      <c r="BI52" s="61" t="str">
        <f t="shared" si="6"/>
        <v>NE-HVAC-airAC-Pkg-lt55kBtuh-16p0seer</v>
      </c>
    </row>
    <row r="53" spans="1:61" s="61" customFormat="1" ht="15" customHeight="1">
      <c r="A53" s="14">
        <v>821</v>
      </c>
      <c r="B53" s="14" t="s">
        <v>167</v>
      </c>
      <c r="C53" s="14" t="s">
        <v>168</v>
      </c>
      <c r="D53" s="14" t="s">
        <v>75</v>
      </c>
      <c r="E53" s="14" t="s">
        <v>76</v>
      </c>
      <c r="F53" s="17">
        <v>41920</v>
      </c>
      <c r="G53" s="14" t="s">
        <v>167</v>
      </c>
      <c r="H53" s="14" t="s">
        <v>9</v>
      </c>
      <c r="I53" s="14" t="s">
        <v>77</v>
      </c>
      <c r="J53" s="14" t="s">
        <v>78</v>
      </c>
      <c r="M53" s="14" t="s">
        <v>78</v>
      </c>
      <c r="O53" s="14" t="b">
        <v>0</v>
      </c>
      <c r="Q53" s="14" t="b">
        <v>0</v>
      </c>
      <c r="R53" s="14" t="s">
        <v>79</v>
      </c>
      <c r="S53" s="14" t="s">
        <v>80</v>
      </c>
      <c r="T53" s="14" t="s">
        <v>81</v>
      </c>
      <c r="U53" s="14" t="s">
        <v>82</v>
      </c>
      <c r="V53" s="14" t="s">
        <v>83</v>
      </c>
      <c r="W53" s="14" t="s">
        <v>159</v>
      </c>
      <c r="X53" s="61" t="str">
        <f>IFERROR(VLOOKUP(AF53,[1]MeasureCost!$B$6:$B$80,1,FALSE),"")</f>
        <v>dxAC-Com-Pkg-lt55kBTUh-SEER-17.0</v>
      </c>
      <c r="Y53" s="61" t="str">
        <f>IFERROR(VLOOKUP(AE53,[1]MeasureCost!$B$6:$B$80,1,FALSE),"")</f>
        <v>dxAC-Com-Pkg-lt55kBTUh-SEER-14.0</v>
      </c>
      <c r="Z53" s="14" t="s">
        <v>85</v>
      </c>
      <c r="AA53" s="14" t="s">
        <v>160</v>
      </c>
      <c r="AB53" s="14" t="s">
        <v>161</v>
      </c>
      <c r="AC53" s="14" t="s">
        <v>168</v>
      </c>
      <c r="AE53" s="14" t="s">
        <v>162</v>
      </c>
      <c r="AF53" s="14" t="s">
        <v>169</v>
      </c>
      <c r="AG53" s="14" t="s">
        <v>91</v>
      </c>
      <c r="AI53" s="14" t="b">
        <v>0</v>
      </c>
      <c r="AJ53" s="14" t="b">
        <v>0</v>
      </c>
      <c r="AL53" s="14" t="s">
        <v>92</v>
      </c>
      <c r="AM53" s="14" t="s">
        <v>85</v>
      </c>
      <c r="AO53" s="14" t="s">
        <v>78</v>
      </c>
      <c r="AP53" s="17">
        <v>42005</v>
      </c>
      <c r="AR53" s="14" t="s">
        <v>9</v>
      </c>
      <c r="AW53" s="14" t="s">
        <v>77</v>
      </c>
      <c r="AX53" s="78">
        <f>VLOOKUP(X53,[1]MeasureCost!$B$6:$Z$97,24,FALSE)</f>
        <v>2</v>
      </c>
      <c r="AY53" s="78">
        <f>VLOOKUP(X53,[1]MeasureCost!$B$6:$Z$97,25,FALSE)</f>
        <v>5</v>
      </c>
      <c r="AZ53" s="78">
        <v>4</v>
      </c>
      <c r="BA53" s="18">
        <f>VLOOKUP(X53,[1]MeasureCost!$B$6:$W$97,22,FALSE)</f>
        <v>3265.5590712500002</v>
      </c>
      <c r="BB53" s="18">
        <f>VLOOKUP(X53,[1]MeasureCost!$B$6:$W$97,20,FALSE)</f>
        <v>388.05</v>
      </c>
      <c r="BC53" s="18">
        <f t="shared" si="3"/>
        <v>4817.7590712500005</v>
      </c>
      <c r="BD53" s="18">
        <f>VLOOKUP(Y53,[1]MeasureCost!$B$6:$W$97,22,FALSE)</f>
        <v>2180.2715712500003</v>
      </c>
      <c r="BE53" s="18">
        <f>VLOOKUP(Y53,[1]MeasureCost!$B$6:$W$97,20,FALSE)</f>
        <v>388.05</v>
      </c>
      <c r="BF53" s="18">
        <f t="shared" si="4"/>
        <v>3732.4715712500001</v>
      </c>
      <c r="BG53" s="19">
        <f t="shared" si="5"/>
        <v>271.32187500000009</v>
      </c>
      <c r="BI53" s="61" t="str">
        <f t="shared" si="6"/>
        <v>NE-HVAC-airAC-Pkg-lt55kBtuh-17p0seer</v>
      </c>
    </row>
    <row r="54" spans="1:61" s="61" customFormat="1" ht="15" customHeight="1">
      <c r="A54" s="14">
        <v>822</v>
      </c>
      <c r="B54" s="14" t="s">
        <v>170</v>
      </c>
      <c r="C54" s="14" t="s">
        <v>171</v>
      </c>
      <c r="D54" s="14" t="s">
        <v>75</v>
      </c>
      <c r="E54" s="14" t="s">
        <v>76</v>
      </c>
      <c r="F54" s="17">
        <v>41920</v>
      </c>
      <c r="G54" s="14" t="s">
        <v>170</v>
      </c>
      <c r="H54" s="14" t="s">
        <v>9</v>
      </c>
      <c r="I54" s="14" t="s">
        <v>77</v>
      </c>
      <c r="J54" s="14" t="s">
        <v>78</v>
      </c>
      <c r="M54" s="14" t="s">
        <v>78</v>
      </c>
      <c r="O54" s="14" t="b">
        <v>0</v>
      </c>
      <c r="Q54" s="14" t="b">
        <v>0</v>
      </c>
      <c r="R54" s="14" t="s">
        <v>79</v>
      </c>
      <c r="S54" s="14" t="s">
        <v>80</v>
      </c>
      <c r="T54" s="14" t="s">
        <v>81</v>
      </c>
      <c r="U54" s="14" t="s">
        <v>82</v>
      </c>
      <c r="V54" s="14" t="s">
        <v>83</v>
      </c>
      <c r="W54" s="14" t="s">
        <v>159</v>
      </c>
      <c r="X54" s="61" t="str">
        <f>IFERROR(VLOOKUP(AF54,[1]MeasureCost!$B$6:$B$80,1,FALSE),"")</f>
        <v>dxAC-Com-Pkg-lt55kBTUh-SEER-18.0</v>
      </c>
      <c r="Y54" s="61" t="str">
        <f>IFERROR(VLOOKUP(AE54,[1]MeasureCost!$B$6:$B$80,1,FALSE),"")</f>
        <v>dxAC-Com-Pkg-lt55kBTUh-SEER-14.0</v>
      </c>
      <c r="Z54" s="14" t="s">
        <v>85</v>
      </c>
      <c r="AA54" s="14" t="s">
        <v>160</v>
      </c>
      <c r="AB54" s="14" t="s">
        <v>161</v>
      </c>
      <c r="AC54" s="14" t="s">
        <v>171</v>
      </c>
      <c r="AE54" s="14" t="s">
        <v>162</v>
      </c>
      <c r="AF54" s="14" t="s">
        <v>172</v>
      </c>
      <c r="AG54" s="14" t="s">
        <v>91</v>
      </c>
      <c r="AI54" s="14" t="b">
        <v>0</v>
      </c>
      <c r="AJ54" s="14" t="b">
        <v>0</v>
      </c>
      <c r="AL54" s="14" t="s">
        <v>92</v>
      </c>
      <c r="AM54" s="14" t="s">
        <v>85</v>
      </c>
      <c r="AO54" s="14" t="s">
        <v>78</v>
      </c>
      <c r="AP54" s="17">
        <v>42005</v>
      </c>
      <c r="AR54" s="14" t="s">
        <v>9</v>
      </c>
      <c r="AW54" s="14" t="s">
        <v>77</v>
      </c>
      <c r="AX54" s="78">
        <f>VLOOKUP(X54,[1]MeasureCost!$B$6:$Z$97,24,FALSE)</f>
        <v>2</v>
      </c>
      <c r="AY54" s="78">
        <f>VLOOKUP(X54,[1]MeasureCost!$B$6:$Z$97,25,FALSE)</f>
        <v>5</v>
      </c>
      <c r="AZ54" s="78">
        <v>4</v>
      </c>
      <c r="BA54" s="18">
        <f>VLOOKUP(X54,[1]MeasureCost!$B$6:$W$97,22,FALSE)</f>
        <v>3627.32157125</v>
      </c>
      <c r="BB54" s="18">
        <f>VLOOKUP(X54,[1]MeasureCost!$B$6:$W$97,20,FALSE)</f>
        <v>388.05</v>
      </c>
      <c r="BC54" s="18">
        <f t="shared" si="3"/>
        <v>5179.5215712500003</v>
      </c>
      <c r="BD54" s="18">
        <f>VLOOKUP(Y54,[1]MeasureCost!$B$6:$W$97,22,FALSE)</f>
        <v>2180.2715712500003</v>
      </c>
      <c r="BE54" s="18">
        <f>VLOOKUP(Y54,[1]MeasureCost!$B$6:$W$97,20,FALSE)</f>
        <v>388.05</v>
      </c>
      <c r="BF54" s="18">
        <f t="shared" si="4"/>
        <v>3732.4715712500001</v>
      </c>
      <c r="BG54" s="19">
        <f t="shared" si="5"/>
        <v>361.76250000000005</v>
      </c>
      <c r="BI54" s="61" t="str">
        <f t="shared" si="6"/>
        <v>NE-HVAC-airAC-Pkg-lt55kBtuh-18p0seer</v>
      </c>
    </row>
    <row r="55" spans="1:61" s="61" customFormat="1" ht="15" customHeight="1">
      <c r="A55" s="14">
        <v>823</v>
      </c>
      <c r="B55" s="14" t="s">
        <v>173</v>
      </c>
      <c r="C55" s="14" t="s">
        <v>174</v>
      </c>
      <c r="D55" s="14" t="s">
        <v>75</v>
      </c>
      <c r="E55" s="14" t="s">
        <v>76</v>
      </c>
      <c r="F55" s="17">
        <v>41920</v>
      </c>
      <c r="G55" s="14" t="s">
        <v>173</v>
      </c>
      <c r="H55" s="14" t="s">
        <v>9</v>
      </c>
      <c r="I55" s="14" t="s">
        <v>77</v>
      </c>
      <c r="J55" s="14" t="s">
        <v>78</v>
      </c>
      <c r="M55" s="14" t="s">
        <v>78</v>
      </c>
      <c r="O55" s="14" t="b">
        <v>0</v>
      </c>
      <c r="Q55" s="14" t="b">
        <v>0</v>
      </c>
      <c r="R55" s="14" t="s">
        <v>79</v>
      </c>
      <c r="S55" s="14" t="s">
        <v>80</v>
      </c>
      <c r="T55" s="14" t="s">
        <v>81</v>
      </c>
      <c r="U55" s="14" t="s">
        <v>82</v>
      </c>
      <c r="V55" s="14" t="s">
        <v>83</v>
      </c>
      <c r="W55" s="14" t="s">
        <v>159</v>
      </c>
      <c r="X55" s="61" t="str">
        <f>IFERROR(VLOOKUP(AF55,[1]MeasureCost!$B$6:$B$80,1,FALSE),"")</f>
        <v>dxAC-Com-Pkg-55to65kBTUh-SEER-15.0</v>
      </c>
      <c r="Y55" s="61" t="str">
        <f>IFERROR(VLOOKUP(AE55,[1]MeasureCost!$B$6:$B$80,1,FALSE),"")</f>
        <v>dxAC-Com-Pkg-55to65kBTUh-SEER-14.0</v>
      </c>
      <c r="Z55" s="14" t="s">
        <v>85</v>
      </c>
      <c r="AA55" s="14" t="s">
        <v>175</v>
      </c>
      <c r="AB55" s="14" t="s">
        <v>176</v>
      </c>
      <c r="AC55" s="14" t="s">
        <v>177</v>
      </c>
      <c r="AE55" s="14" t="s">
        <v>178</v>
      </c>
      <c r="AF55" s="14" t="s">
        <v>179</v>
      </c>
      <c r="AG55" s="14" t="s">
        <v>91</v>
      </c>
      <c r="AI55" s="14" t="b">
        <v>0</v>
      </c>
      <c r="AJ55" s="14" t="b">
        <v>0</v>
      </c>
      <c r="AL55" s="14" t="s">
        <v>92</v>
      </c>
      <c r="AM55" s="14" t="s">
        <v>85</v>
      </c>
      <c r="AO55" s="14" t="s">
        <v>78</v>
      </c>
      <c r="AP55" s="17">
        <v>42005</v>
      </c>
      <c r="AR55" s="14" t="s">
        <v>9</v>
      </c>
      <c r="AW55" s="14" t="s">
        <v>77</v>
      </c>
      <c r="AX55" s="78">
        <f>VLOOKUP(X55,[1]MeasureCost!$B$6:$Z$97,24,FALSE)</f>
        <v>2</v>
      </c>
      <c r="AY55" s="78">
        <f>VLOOKUP(X55,[1]MeasureCost!$B$6:$Z$97,25,FALSE)</f>
        <v>5</v>
      </c>
      <c r="AZ55" s="78">
        <v>4</v>
      </c>
      <c r="BA55" s="18">
        <f>VLOOKUP(X55,[1]MeasureCost!$B$6:$W$97,22,FALSE)</f>
        <v>2542.0340712500006</v>
      </c>
      <c r="BB55" s="18">
        <f>VLOOKUP(X55,[1]MeasureCost!$B$6:$W$97,20,FALSE)</f>
        <v>388.05</v>
      </c>
      <c r="BC55" s="18">
        <f t="shared" si="3"/>
        <v>4094.2340712500009</v>
      </c>
      <c r="BD55" s="18">
        <f>VLOOKUP(Y55,[1]MeasureCost!$B$6:$W$97,22,FALSE)</f>
        <v>2180.2715712500003</v>
      </c>
      <c r="BE55" s="18">
        <f>VLOOKUP(Y55,[1]MeasureCost!$B$6:$W$97,20,FALSE)</f>
        <v>388.05</v>
      </c>
      <c r="BF55" s="18">
        <f t="shared" si="4"/>
        <v>3732.4715712500001</v>
      </c>
      <c r="BG55" s="19">
        <f t="shared" si="5"/>
        <v>90.440625000000182</v>
      </c>
      <c r="BI55" s="61" t="str">
        <f t="shared" si="6"/>
        <v>NE-HVAC-airAC-Pkg-55to65kBtuh-15p0seer</v>
      </c>
    </row>
    <row r="56" spans="1:61" s="61" customFormat="1" ht="15" customHeight="1">
      <c r="A56" s="14">
        <v>824</v>
      </c>
      <c r="B56" s="14" t="s">
        <v>180</v>
      </c>
      <c r="C56" s="14" t="s">
        <v>181</v>
      </c>
      <c r="D56" s="14" t="s">
        <v>75</v>
      </c>
      <c r="E56" s="14" t="s">
        <v>76</v>
      </c>
      <c r="F56" s="17">
        <v>41920</v>
      </c>
      <c r="G56" s="14" t="s">
        <v>180</v>
      </c>
      <c r="H56" s="14" t="s">
        <v>9</v>
      </c>
      <c r="I56" s="14" t="s">
        <v>77</v>
      </c>
      <c r="J56" s="14" t="s">
        <v>78</v>
      </c>
      <c r="M56" s="14" t="s">
        <v>78</v>
      </c>
      <c r="O56" s="14" t="b">
        <v>0</v>
      </c>
      <c r="Q56" s="14" t="b">
        <v>0</v>
      </c>
      <c r="R56" s="14" t="s">
        <v>79</v>
      </c>
      <c r="S56" s="14" t="s">
        <v>80</v>
      </c>
      <c r="T56" s="14" t="s">
        <v>81</v>
      </c>
      <c r="U56" s="14" t="s">
        <v>82</v>
      </c>
      <c r="V56" s="14" t="s">
        <v>83</v>
      </c>
      <c r="W56" s="14" t="s">
        <v>159</v>
      </c>
      <c r="X56" s="61" t="str">
        <f>IFERROR(VLOOKUP(AF56,[1]MeasureCost!$B$6:$B$80,1,FALSE),"")</f>
        <v>dxAC-Com-Pkg-55to65kBTUh-SEER-16.0</v>
      </c>
      <c r="Y56" s="61" t="str">
        <f>IFERROR(VLOOKUP(AE56,[1]MeasureCost!$B$6:$B$80,1,FALSE),"")</f>
        <v>dxAC-Com-Pkg-55to65kBTUh-SEER-14.0</v>
      </c>
      <c r="Z56" s="14" t="s">
        <v>85</v>
      </c>
      <c r="AA56" s="14" t="s">
        <v>175</v>
      </c>
      <c r="AB56" s="14" t="s">
        <v>176</v>
      </c>
      <c r="AC56" s="14" t="s">
        <v>182</v>
      </c>
      <c r="AE56" s="14" t="s">
        <v>178</v>
      </c>
      <c r="AF56" s="14" t="s">
        <v>183</v>
      </c>
      <c r="AG56" s="14" t="s">
        <v>91</v>
      </c>
      <c r="AI56" s="14" t="b">
        <v>0</v>
      </c>
      <c r="AJ56" s="14" t="b">
        <v>0</v>
      </c>
      <c r="AL56" s="14" t="s">
        <v>92</v>
      </c>
      <c r="AM56" s="14" t="s">
        <v>85</v>
      </c>
      <c r="AO56" s="14" t="s">
        <v>78</v>
      </c>
      <c r="AP56" s="17">
        <v>42005</v>
      </c>
      <c r="AR56" s="14" t="s">
        <v>9</v>
      </c>
      <c r="AW56" s="14" t="s">
        <v>77</v>
      </c>
      <c r="AX56" s="78">
        <f>VLOOKUP(X56,[1]MeasureCost!$B$6:$Z$97,24,FALSE)</f>
        <v>2</v>
      </c>
      <c r="AY56" s="78">
        <f>VLOOKUP(X56,[1]MeasureCost!$B$6:$Z$97,25,FALSE)</f>
        <v>5</v>
      </c>
      <c r="AZ56" s="78">
        <v>4</v>
      </c>
      <c r="BA56" s="18">
        <f>VLOOKUP(X56,[1]MeasureCost!$B$6:$W$97,22,FALSE)</f>
        <v>2903.7965712500004</v>
      </c>
      <c r="BB56" s="18">
        <f>VLOOKUP(X56,[1]MeasureCost!$B$6:$W$97,20,FALSE)</f>
        <v>388.05</v>
      </c>
      <c r="BC56" s="18">
        <f t="shared" si="3"/>
        <v>4455.9965712500007</v>
      </c>
      <c r="BD56" s="18">
        <f>VLOOKUP(Y56,[1]MeasureCost!$B$6:$W$97,22,FALSE)</f>
        <v>2180.2715712500003</v>
      </c>
      <c r="BE56" s="18">
        <f>VLOOKUP(Y56,[1]MeasureCost!$B$6:$W$97,20,FALSE)</f>
        <v>388.05</v>
      </c>
      <c r="BF56" s="18">
        <f t="shared" si="4"/>
        <v>3732.4715712500001</v>
      </c>
      <c r="BG56" s="19">
        <f t="shared" si="5"/>
        <v>180.88125000000014</v>
      </c>
      <c r="BI56" s="61" t="str">
        <f t="shared" si="6"/>
        <v>NE-HVAC-airAC-Pkg-55to65kBtuh-16p0seer</v>
      </c>
    </row>
    <row r="57" spans="1:61" s="61" customFormat="1" ht="15" customHeight="1">
      <c r="A57" s="14">
        <v>825</v>
      </c>
      <c r="B57" s="14" t="s">
        <v>184</v>
      </c>
      <c r="C57" s="14" t="s">
        <v>185</v>
      </c>
      <c r="D57" s="14" t="s">
        <v>75</v>
      </c>
      <c r="E57" s="14" t="s">
        <v>76</v>
      </c>
      <c r="F57" s="17">
        <v>41920</v>
      </c>
      <c r="G57" s="14" t="s">
        <v>184</v>
      </c>
      <c r="H57" s="14" t="s">
        <v>9</v>
      </c>
      <c r="I57" s="14" t="s">
        <v>77</v>
      </c>
      <c r="J57" s="14" t="s">
        <v>78</v>
      </c>
      <c r="M57" s="14" t="s">
        <v>78</v>
      </c>
      <c r="O57" s="14" t="b">
        <v>0</v>
      </c>
      <c r="Q57" s="14" t="b">
        <v>0</v>
      </c>
      <c r="R57" s="14" t="s">
        <v>79</v>
      </c>
      <c r="S57" s="14" t="s">
        <v>80</v>
      </c>
      <c r="T57" s="14" t="s">
        <v>81</v>
      </c>
      <c r="U57" s="14" t="s">
        <v>82</v>
      </c>
      <c r="V57" s="14" t="s">
        <v>83</v>
      </c>
      <c r="W57" s="14" t="s">
        <v>159</v>
      </c>
      <c r="X57" s="61" t="str">
        <f>IFERROR(VLOOKUP(AF57,[1]MeasureCost!$B$6:$B$80,1,FALSE),"")</f>
        <v>dxAC-Com-Pkg-55to65kBTUh-SEER-17.0</v>
      </c>
      <c r="Y57" s="61" t="str">
        <f>IFERROR(VLOOKUP(AE57,[1]MeasureCost!$B$6:$B$80,1,FALSE),"")</f>
        <v>dxAC-Com-Pkg-55to65kBTUh-SEER-14.0</v>
      </c>
      <c r="Z57" s="14" t="s">
        <v>85</v>
      </c>
      <c r="AA57" s="14" t="s">
        <v>175</v>
      </c>
      <c r="AB57" s="14" t="s">
        <v>176</v>
      </c>
      <c r="AC57" s="14" t="s">
        <v>186</v>
      </c>
      <c r="AE57" s="14" t="s">
        <v>178</v>
      </c>
      <c r="AF57" s="14" t="s">
        <v>187</v>
      </c>
      <c r="AG57" s="14" t="s">
        <v>91</v>
      </c>
      <c r="AI57" s="14" t="b">
        <v>0</v>
      </c>
      <c r="AJ57" s="14" t="b">
        <v>0</v>
      </c>
      <c r="AL57" s="14" t="s">
        <v>92</v>
      </c>
      <c r="AM57" s="14" t="s">
        <v>85</v>
      </c>
      <c r="AO57" s="14" t="s">
        <v>78</v>
      </c>
      <c r="AP57" s="17">
        <v>42005</v>
      </c>
      <c r="AR57" s="14" t="s">
        <v>9</v>
      </c>
      <c r="AW57" s="14" t="s">
        <v>77</v>
      </c>
      <c r="AX57" s="78">
        <f>VLOOKUP(X57,[1]MeasureCost!$B$6:$Z$97,24,FALSE)</f>
        <v>2</v>
      </c>
      <c r="AY57" s="78">
        <f>VLOOKUP(X57,[1]MeasureCost!$B$6:$Z$97,25,FALSE)</f>
        <v>5</v>
      </c>
      <c r="AZ57" s="78">
        <v>4</v>
      </c>
      <c r="BA57" s="18">
        <f>VLOOKUP(X57,[1]MeasureCost!$B$6:$W$97,22,FALSE)</f>
        <v>3265.5590712500002</v>
      </c>
      <c r="BB57" s="18">
        <f>VLOOKUP(X57,[1]MeasureCost!$B$6:$W$97,20,FALSE)</f>
        <v>388.05</v>
      </c>
      <c r="BC57" s="18">
        <f t="shared" si="3"/>
        <v>4817.7590712500005</v>
      </c>
      <c r="BD57" s="18">
        <f>VLOOKUP(Y57,[1]MeasureCost!$B$6:$W$97,22,FALSE)</f>
        <v>2180.2715712500003</v>
      </c>
      <c r="BE57" s="18">
        <f>VLOOKUP(Y57,[1]MeasureCost!$B$6:$W$97,20,FALSE)</f>
        <v>388.05</v>
      </c>
      <c r="BF57" s="18">
        <f t="shared" si="4"/>
        <v>3732.4715712500001</v>
      </c>
      <c r="BG57" s="19">
        <f t="shared" si="5"/>
        <v>271.32187500000009</v>
      </c>
      <c r="BI57" s="61" t="str">
        <f t="shared" si="6"/>
        <v>NE-HVAC-airAC-Pkg-55to65kBtuh-17p0seer</v>
      </c>
    </row>
    <row r="58" spans="1:61" s="61" customFormat="1" ht="15" customHeight="1">
      <c r="A58" s="14">
        <v>826</v>
      </c>
      <c r="B58" s="14" t="s">
        <v>188</v>
      </c>
      <c r="C58" s="14" t="s">
        <v>189</v>
      </c>
      <c r="D58" s="14" t="s">
        <v>75</v>
      </c>
      <c r="E58" s="14" t="s">
        <v>76</v>
      </c>
      <c r="F58" s="17">
        <v>41920</v>
      </c>
      <c r="G58" s="14" t="s">
        <v>188</v>
      </c>
      <c r="H58" s="14" t="s">
        <v>9</v>
      </c>
      <c r="I58" s="14" t="s">
        <v>77</v>
      </c>
      <c r="J58" s="14" t="s">
        <v>78</v>
      </c>
      <c r="M58" s="14" t="s">
        <v>78</v>
      </c>
      <c r="O58" s="14" t="b">
        <v>0</v>
      </c>
      <c r="Q58" s="14" t="b">
        <v>0</v>
      </c>
      <c r="R58" s="14" t="s">
        <v>79</v>
      </c>
      <c r="S58" s="14" t="s">
        <v>80</v>
      </c>
      <c r="T58" s="14" t="s">
        <v>81</v>
      </c>
      <c r="U58" s="14" t="s">
        <v>82</v>
      </c>
      <c r="V58" s="14" t="s">
        <v>83</v>
      </c>
      <c r="W58" s="14" t="s">
        <v>159</v>
      </c>
      <c r="X58" s="61" t="str">
        <f>IFERROR(VLOOKUP(AF58,[1]MeasureCost!$B$6:$B$80,1,FALSE),"")</f>
        <v>dxAC-Com-Pkg-55to65kBTUh-SEER-18.0</v>
      </c>
      <c r="Y58" s="61" t="str">
        <f>IFERROR(VLOOKUP(AE58,[1]MeasureCost!$B$6:$B$80,1,FALSE),"")</f>
        <v>dxAC-Com-Pkg-55to65kBTUh-SEER-14.0</v>
      </c>
      <c r="Z58" s="14" t="s">
        <v>85</v>
      </c>
      <c r="AA58" s="14" t="s">
        <v>175</v>
      </c>
      <c r="AB58" s="14" t="s">
        <v>176</v>
      </c>
      <c r="AC58" s="14" t="s">
        <v>190</v>
      </c>
      <c r="AE58" s="14" t="s">
        <v>178</v>
      </c>
      <c r="AF58" s="14" t="s">
        <v>191</v>
      </c>
      <c r="AG58" s="14" t="s">
        <v>91</v>
      </c>
      <c r="AI58" s="14" t="b">
        <v>0</v>
      </c>
      <c r="AJ58" s="14" t="b">
        <v>0</v>
      </c>
      <c r="AL58" s="14" t="s">
        <v>92</v>
      </c>
      <c r="AM58" s="14" t="s">
        <v>85</v>
      </c>
      <c r="AO58" s="14" t="s">
        <v>78</v>
      </c>
      <c r="AP58" s="17">
        <v>42005</v>
      </c>
      <c r="AR58" s="14" t="s">
        <v>9</v>
      </c>
      <c r="AW58" s="14" t="s">
        <v>77</v>
      </c>
      <c r="AX58" s="78">
        <f>VLOOKUP(X58,[1]MeasureCost!$B$6:$Z$97,24,FALSE)</f>
        <v>2</v>
      </c>
      <c r="AY58" s="78">
        <f>VLOOKUP(X58,[1]MeasureCost!$B$6:$Z$97,25,FALSE)</f>
        <v>5</v>
      </c>
      <c r="AZ58" s="78">
        <v>4</v>
      </c>
      <c r="BA58" s="18">
        <f>VLOOKUP(X58,[1]MeasureCost!$B$6:$W$97,22,FALSE)</f>
        <v>3627.32157125</v>
      </c>
      <c r="BB58" s="18">
        <f>VLOOKUP(X58,[1]MeasureCost!$B$6:$W$97,20,FALSE)</f>
        <v>388.05</v>
      </c>
      <c r="BC58" s="18">
        <f t="shared" si="3"/>
        <v>5179.5215712500003</v>
      </c>
      <c r="BD58" s="18">
        <f>VLOOKUP(Y58,[1]MeasureCost!$B$6:$W$97,22,FALSE)</f>
        <v>2180.2715712500003</v>
      </c>
      <c r="BE58" s="18">
        <f>VLOOKUP(Y58,[1]MeasureCost!$B$6:$W$97,20,FALSE)</f>
        <v>388.05</v>
      </c>
      <c r="BF58" s="18">
        <f t="shared" si="4"/>
        <v>3732.4715712500001</v>
      </c>
      <c r="BG58" s="19">
        <f t="shared" si="5"/>
        <v>361.76250000000005</v>
      </c>
      <c r="BI58" s="61" t="str">
        <f t="shared" si="6"/>
        <v>NE-HVAC-airAC-Pkg-55to65kBtuh-18p0seer</v>
      </c>
    </row>
    <row r="59" spans="1:61" s="61" customFormat="1" ht="15" customHeight="1">
      <c r="A59" s="14">
        <v>827</v>
      </c>
      <c r="B59" s="14" t="s">
        <v>192</v>
      </c>
      <c r="C59" s="14" t="s">
        <v>193</v>
      </c>
      <c r="D59" s="14" t="s">
        <v>75</v>
      </c>
      <c r="E59" s="14" t="s">
        <v>76</v>
      </c>
      <c r="F59" s="17">
        <v>41927</v>
      </c>
      <c r="G59" s="14" t="s">
        <v>192</v>
      </c>
      <c r="H59" s="14" t="s">
        <v>9</v>
      </c>
      <c r="I59" s="14" t="s">
        <v>77</v>
      </c>
      <c r="J59" s="14" t="s">
        <v>78</v>
      </c>
      <c r="M59" s="14" t="s">
        <v>78</v>
      </c>
      <c r="O59" s="14" t="b">
        <v>0</v>
      </c>
      <c r="Q59" s="14" t="b">
        <v>0</v>
      </c>
      <c r="R59" s="14" t="s">
        <v>79</v>
      </c>
      <c r="S59" s="14" t="s">
        <v>80</v>
      </c>
      <c r="T59" s="14" t="s">
        <v>81</v>
      </c>
      <c r="U59" s="14" t="s">
        <v>82</v>
      </c>
      <c r="V59" s="14" t="s">
        <v>83</v>
      </c>
      <c r="W59" s="14" t="s">
        <v>159</v>
      </c>
      <c r="X59" s="61" t="str">
        <f>IFERROR(VLOOKUP(AF59,[1]MeasureCost!$B$6:$B$80,1,FALSE),"")</f>
        <v>dxAC-Com-Pkg-55to65kBTUh-SEER-15.0</v>
      </c>
      <c r="Y59" s="61" t="str">
        <f>IFERROR(VLOOKUP(AE59,[1]MeasureCost!$B$6:$B$80,1,FALSE),"")</f>
        <v>dxAC-Com-Pkg-55to65kBTUh-SEER-14.0</v>
      </c>
      <c r="Z59" s="14" t="s">
        <v>85</v>
      </c>
      <c r="AA59" s="14" t="s">
        <v>194</v>
      </c>
      <c r="AB59" s="14" t="s">
        <v>176</v>
      </c>
      <c r="AC59" s="14" t="s">
        <v>177</v>
      </c>
      <c r="AE59" s="14" t="s">
        <v>178</v>
      </c>
      <c r="AF59" s="14" t="s">
        <v>179</v>
      </c>
      <c r="AG59" s="14" t="s">
        <v>91</v>
      </c>
      <c r="AI59" s="14" t="b">
        <v>0</v>
      </c>
      <c r="AJ59" s="14" t="b">
        <v>0</v>
      </c>
      <c r="AL59" s="14" t="s">
        <v>92</v>
      </c>
      <c r="AM59" s="14" t="s">
        <v>85</v>
      </c>
      <c r="AO59" s="14" t="s">
        <v>78</v>
      </c>
      <c r="AP59" s="17">
        <v>42005</v>
      </c>
      <c r="AR59" s="14" t="s">
        <v>9</v>
      </c>
      <c r="AW59" s="14" t="s">
        <v>77</v>
      </c>
      <c r="AX59" s="78">
        <f>VLOOKUP(X59,[1]MeasureCost!$B$6:$Z$97,24,FALSE)</f>
        <v>2</v>
      </c>
      <c r="AY59" s="78">
        <f>VLOOKUP(X59,[1]MeasureCost!$B$6:$Z$97,25,FALSE)</f>
        <v>5</v>
      </c>
      <c r="AZ59" s="78">
        <v>4</v>
      </c>
      <c r="BA59" s="18">
        <f>VLOOKUP(X59,[1]MeasureCost!$B$6:$W$97,22,FALSE)</f>
        <v>2542.0340712500006</v>
      </c>
      <c r="BB59" s="18">
        <f>VLOOKUP(X59,[1]MeasureCost!$B$6:$W$97,20,FALSE)</f>
        <v>388.05</v>
      </c>
      <c r="BC59" s="18">
        <f t="shared" si="3"/>
        <v>4094.2340712500009</v>
      </c>
      <c r="BD59" s="18">
        <f>VLOOKUP(Y59,[1]MeasureCost!$B$6:$W$97,22,FALSE)</f>
        <v>2180.2715712500003</v>
      </c>
      <c r="BE59" s="18">
        <f>VLOOKUP(Y59,[1]MeasureCost!$B$6:$W$97,20,FALSE)</f>
        <v>388.05</v>
      </c>
      <c r="BF59" s="18">
        <f t="shared" si="4"/>
        <v>3732.4715712500001</v>
      </c>
      <c r="BG59" s="19">
        <f t="shared" si="5"/>
        <v>90.440625000000182</v>
      </c>
      <c r="BI59" s="61" t="str">
        <f t="shared" si="6"/>
        <v>NE-HVAC-airAC-Pkg-55to65kBtuh-15p0seer-wPreEcono</v>
      </c>
    </row>
    <row r="60" spans="1:61" s="61" customFormat="1" ht="15" customHeight="1">
      <c r="A60" s="14">
        <v>828</v>
      </c>
      <c r="B60" s="14" t="s">
        <v>195</v>
      </c>
      <c r="C60" s="14" t="s">
        <v>196</v>
      </c>
      <c r="D60" s="14" t="s">
        <v>75</v>
      </c>
      <c r="E60" s="14" t="s">
        <v>76</v>
      </c>
      <c r="F60" s="17">
        <v>41927</v>
      </c>
      <c r="G60" s="14" t="s">
        <v>195</v>
      </c>
      <c r="H60" s="14" t="s">
        <v>9</v>
      </c>
      <c r="I60" s="14" t="s">
        <v>77</v>
      </c>
      <c r="J60" s="14" t="s">
        <v>78</v>
      </c>
      <c r="M60" s="14" t="s">
        <v>78</v>
      </c>
      <c r="O60" s="14" t="b">
        <v>0</v>
      </c>
      <c r="Q60" s="14" t="b">
        <v>0</v>
      </c>
      <c r="R60" s="14" t="s">
        <v>79</v>
      </c>
      <c r="S60" s="14" t="s">
        <v>80</v>
      </c>
      <c r="T60" s="14" t="s">
        <v>81</v>
      </c>
      <c r="U60" s="14" t="s">
        <v>82</v>
      </c>
      <c r="V60" s="14" t="s">
        <v>83</v>
      </c>
      <c r="W60" s="14" t="s">
        <v>159</v>
      </c>
      <c r="X60" s="61" t="str">
        <f>IFERROR(VLOOKUP(AF60,[1]MeasureCost!$B$6:$B$80,1,FALSE),"")</f>
        <v>dxAC-Com-Pkg-55to65kBTUh-SEER-16.0</v>
      </c>
      <c r="Y60" s="61" t="str">
        <f>IFERROR(VLOOKUP(AE60,[1]MeasureCost!$B$6:$B$80,1,FALSE),"")</f>
        <v>dxAC-Com-Pkg-55to65kBTUh-SEER-14.0</v>
      </c>
      <c r="Z60" s="14" t="s">
        <v>85</v>
      </c>
      <c r="AA60" s="14" t="s">
        <v>194</v>
      </c>
      <c r="AB60" s="14" t="s">
        <v>176</v>
      </c>
      <c r="AC60" s="14" t="s">
        <v>182</v>
      </c>
      <c r="AE60" s="14" t="s">
        <v>178</v>
      </c>
      <c r="AF60" s="14" t="s">
        <v>183</v>
      </c>
      <c r="AG60" s="14" t="s">
        <v>91</v>
      </c>
      <c r="AI60" s="14" t="b">
        <v>0</v>
      </c>
      <c r="AJ60" s="14" t="b">
        <v>0</v>
      </c>
      <c r="AL60" s="14" t="s">
        <v>92</v>
      </c>
      <c r="AM60" s="14" t="s">
        <v>85</v>
      </c>
      <c r="AO60" s="14" t="s">
        <v>78</v>
      </c>
      <c r="AP60" s="17">
        <v>42005</v>
      </c>
      <c r="AR60" s="14" t="s">
        <v>9</v>
      </c>
      <c r="AW60" s="14" t="s">
        <v>77</v>
      </c>
      <c r="AX60" s="78">
        <f>VLOOKUP(X60,[1]MeasureCost!$B$6:$Z$97,24,FALSE)</f>
        <v>2</v>
      </c>
      <c r="AY60" s="78">
        <f>VLOOKUP(X60,[1]MeasureCost!$B$6:$Z$97,25,FALSE)</f>
        <v>5</v>
      </c>
      <c r="AZ60" s="78">
        <v>4</v>
      </c>
      <c r="BA60" s="18">
        <f>VLOOKUP(X60,[1]MeasureCost!$B$6:$W$97,22,FALSE)</f>
        <v>2903.7965712500004</v>
      </c>
      <c r="BB60" s="18">
        <f>VLOOKUP(X60,[1]MeasureCost!$B$6:$W$97,20,FALSE)</f>
        <v>388.05</v>
      </c>
      <c r="BC60" s="18">
        <f t="shared" si="3"/>
        <v>4455.9965712500007</v>
      </c>
      <c r="BD60" s="18">
        <f>VLOOKUP(Y60,[1]MeasureCost!$B$6:$W$97,22,FALSE)</f>
        <v>2180.2715712500003</v>
      </c>
      <c r="BE60" s="18">
        <f>VLOOKUP(Y60,[1]MeasureCost!$B$6:$W$97,20,FALSE)</f>
        <v>388.05</v>
      </c>
      <c r="BF60" s="18">
        <f t="shared" si="4"/>
        <v>3732.4715712500001</v>
      </c>
      <c r="BG60" s="19">
        <f t="shared" si="5"/>
        <v>180.88125000000014</v>
      </c>
      <c r="BI60" s="61" t="str">
        <f t="shared" si="6"/>
        <v>NE-HVAC-airAC-Pkg-55to65kBtuh-16p0seer-wPreEcono</v>
      </c>
    </row>
    <row r="61" spans="1:61" s="61" customFormat="1" ht="15" customHeight="1">
      <c r="A61" s="14">
        <v>829</v>
      </c>
      <c r="B61" s="14" t="s">
        <v>197</v>
      </c>
      <c r="C61" s="14" t="s">
        <v>198</v>
      </c>
      <c r="D61" s="14" t="s">
        <v>75</v>
      </c>
      <c r="E61" s="14" t="s">
        <v>76</v>
      </c>
      <c r="F61" s="17">
        <v>41927</v>
      </c>
      <c r="G61" s="14" t="s">
        <v>197</v>
      </c>
      <c r="H61" s="14" t="s">
        <v>9</v>
      </c>
      <c r="I61" s="14" t="s">
        <v>77</v>
      </c>
      <c r="J61" s="14" t="s">
        <v>78</v>
      </c>
      <c r="M61" s="14" t="s">
        <v>78</v>
      </c>
      <c r="O61" s="14" t="b">
        <v>0</v>
      </c>
      <c r="Q61" s="14" t="b">
        <v>0</v>
      </c>
      <c r="R61" s="14" t="s">
        <v>79</v>
      </c>
      <c r="S61" s="14" t="s">
        <v>80</v>
      </c>
      <c r="T61" s="14" t="s">
        <v>81</v>
      </c>
      <c r="U61" s="14" t="s">
        <v>82</v>
      </c>
      <c r="V61" s="14" t="s">
        <v>83</v>
      </c>
      <c r="W61" s="14" t="s">
        <v>159</v>
      </c>
      <c r="X61" s="61" t="str">
        <f>IFERROR(VLOOKUP(AF61,[1]MeasureCost!$B$6:$B$80,1,FALSE),"")</f>
        <v>dxAC-Com-Pkg-55to65kBTUh-SEER-17.0</v>
      </c>
      <c r="Y61" s="61" t="str">
        <f>IFERROR(VLOOKUP(AE61,[1]MeasureCost!$B$6:$B$80,1,FALSE),"")</f>
        <v>dxAC-Com-Pkg-55to65kBTUh-SEER-14.0</v>
      </c>
      <c r="Z61" s="14" t="s">
        <v>85</v>
      </c>
      <c r="AA61" s="14" t="s">
        <v>194</v>
      </c>
      <c r="AB61" s="14" t="s">
        <v>176</v>
      </c>
      <c r="AC61" s="14" t="s">
        <v>186</v>
      </c>
      <c r="AE61" s="14" t="s">
        <v>178</v>
      </c>
      <c r="AF61" s="14" t="s">
        <v>187</v>
      </c>
      <c r="AG61" s="14" t="s">
        <v>91</v>
      </c>
      <c r="AI61" s="14" t="b">
        <v>0</v>
      </c>
      <c r="AJ61" s="14" t="b">
        <v>0</v>
      </c>
      <c r="AL61" s="14" t="s">
        <v>92</v>
      </c>
      <c r="AM61" s="14" t="s">
        <v>85</v>
      </c>
      <c r="AO61" s="14" t="s">
        <v>78</v>
      </c>
      <c r="AP61" s="17">
        <v>42005</v>
      </c>
      <c r="AR61" s="14" t="s">
        <v>9</v>
      </c>
      <c r="AW61" s="14" t="s">
        <v>77</v>
      </c>
      <c r="AX61" s="78">
        <f>VLOOKUP(X61,[1]MeasureCost!$B$6:$Z$97,24,FALSE)</f>
        <v>2</v>
      </c>
      <c r="AY61" s="78">
        <f>VLOOKUP(X61,[1]MeasureCost!$B$6:$Z$97,25,FALSE)</f>
        <v>5</v>
      </c>
      <c r="AZ61" s="78">
        <v>4</v>
      </c>
      <c r="BA61" s="18">
        <f>VLOOKUP(X61,[1]MeasureCost!$B$6:$W$97,22,FALSE)</f>
        <v>3265.5590712500002</v>
      </c>
      <c r="BB61" s="18">
        <f>VLOOKUP(X61,[1]MeasureCost!$B$6:$W$97,20,FALSE)</f>
        <v>388.05</v>
      </c>
      <c r="BC61" s="18">
        <f t="shared" si="3"/>
        <v>4817.7590712500005</v>
      </c>
      <c r="BD61" s="18">
        <f>VLOOKUP(Y61,[1]MeasureCost!$B$6:$W$97,22,FALSE)</f>
        <v>2180.2715712500003</v>
      </c>
      <c r="BE61" s="18">
        <f>VLOOKUP(Y61,[1]MeasureCost!$B$6:$W$97,20,FALSE)</f>
        <v>388.05</v>
      </c>
      <c r="BF61" s="18">
        <f t="shared" si="4"/>
        <v>3732.4715712500001</v>
      </c>
      <c r="BG61" s="19">
        <f t="shared" si="5"/>
        <v>271.32187500000009</v>
      </c>
      <c r="BI61" s="61" t="str">
        <f t="shared" si="6"/>
        <v>NE-HVAC-airAC-Pkg-55to65kBtuh-17p0seer-wPreEcono</v>
      </c>
    </row>
    <row r="62" spans="1:61" s="61" customFormat="1" ht="15" customHeight="1">
      <c r="A62" s="14">
        <v>830</v>
      </c>
      <c r="B62" s="14" t="s">
        <v>199</v>
      </c>
      <c r="C62" s="14" t="s">
        <v>200</v>
      </c>
      <c r="D62" s="14" t="s">
        <v>75</v>
      </c>
      <c r="E62" s="14" t="s">
        <v>76</v>
      </c>
      <c r="F62" s="17">
        <v>41927</v>
      </c>
      <c r="G62" s="14" t="s">
        <v>199</v>
      </c>
      <c r="H62" s="14" t="s">
        <v>9</v>
      </c>
      <c r="I62" s="14" t="s">
        <v>77</v>
      </c>
      <c r="J62" s="14" t="s">
        <v>78</v>
      </c>
      <c r="M62" s="14" t="s">
        <v>78</v>
      </c>
      <c r="O62" s="14" t="b">
        <v>0</v>
      </c>
      <c r="Q62" s="14" t="b">
        <v>0</v>
      </c>
      <c r="R62" s="14" t="s">
        <v>79</v>
      </c>
      <c r="S62" s="14" t="s">
        <v>80</v>
      </c>
      <c r="T62" s="14" t="s">
        <v>81</v>
      </c>
      <c r="U62" s="14" t="s">
        <v>82</v>
      </c>
      <c r="V62" s="14" t="s">
        <v>83</v>
      </c>
      <c r="W62" s="14" t="s">
        <v>159</v>
      </c>
      <c r="X62" s="61" t="str">
        <f>IFERROR(VLOOKUP(AF62,[1]MeasureCost!$B$6:$B$80,1,FALSE),"")</f>
        <v>dxAC-Com-Pkg-55to65kBTUh-SEER-18.0</v>
      </c>
      <c r="Y62" s="61" t="str">
        <f>IFERROR(VLOOKUP(AE62,[1]MeasureCost!$B$6:$B$80,1,FALSE),"")</f>
        <v>dxAC-Com-Pkg-55to65kBTUh-SEER-14.0</v>
      </c>
      <c r="Z62" s="14" t="s">
        <v>85</v>
      </c>
      <c r="AA62" s="14" t="s">
        <v>194</v>
      </c>
      <c r="AB62" s="14" t="s">
        <v>176</v>
      </c>
      <c r="AC62" s="14" t="s">
        <v>190</v>
      </c>
      <c r="AE62" s="14" t="s">
        <v>178</v>
      </c>
      <c r="AF62" s="14" t="s">
        <v>191</v>
      </c>
      <c r="AG62" s="14" t="s">
        <v>91</v>
      </c>
      <c r="AI62" s="14" t="b">
        <v>0</v>
      </c>
      <c r="AJ62" s="14" t="b">
        <v>0</v>
      </c>
      <c r="AL62" s="14" t="s">
        <v>92</v>
      </c>
      <c r="AM62" s="14" t="s">
        <v>85</v>
      </c>
      <c r="AO62" s="14" t="s">
        <v>78</v>
      </c>
      <c r="AP62" s="17">
        <v>42005</v>
      </c>
      <c r="AR62" s="14" t="s">
        <v>9</v>
      </c>
      <c r="AW62" s="14" t="s">
        <v>77</v>
      </c>
      <c r="AX62" s="78">
        <f>VLOOKUP(X62,[1]MeasureCost!$B$6:$Z$97,24,FALSE)</f>
        <v>2</v>
      </c>
      <c r="AY62" s="78">
        <f>VLOOKUP(X62,[1]MeasureCost!$B$6:$Z$97,25,FALSE)</f>
        <v>5</v>
      </c>
      <c r="AZ62" s="78">
        <v>4</v>
      </c>
      <c r="BA62" s="18">
        <f>VLOOKUP(X62,[1]MeasureCost!$B$6:$W$97,22,FALSE)</f>
        <v>3627.32157125</v>
      </c>
      <c r="BB62" s="18">
        <f>VLOOKUP(X62,[1]MeasureCost!$B$6:$W$97,20,FALSE)</f>
        <v>388.05</v>
      </c>
      <c r="BC62" s="18">
        <f t="shared" si="3"/>
        <v>5179.5215712500003</v>
      </c>
      <c r="BD62" s="18">
        <f>VLOOKUP(Y62,[1]MeasureCost!$B$6:$W$97,22,FALSE)</f>
        <v>2180.2715712500003</v>
      </c>
      <c r="BE62" s="18">
        <f>VLOOKUP(Y62,[1]MeasureCost!$B$6:$W$97,20,FALSE)</f>
        <v>388.05</v>
      </c>
      <c r="BF62" s="18">
        <f t="shared" si="4"/>
        <v>3732.4715712500001</v>
      </c>
      <c r="BG62" s="19">
        <f t="shared" si="5"/>
        <v>361.76250000000005</v>
      </c>
      <c r="BI62" s="61" t="str">
        <f t="shared" si="6"/>
        <v>NE-HVAC-airAC-Pkg-55to65kBtuh-18p0seer-wPreEcono</v>
      </c>
    </row>
    <row r="63" spans="1:61" s="61" customFormat="1" ht="15" customHeight="1">
      <c r="A63" s="14">
        <v>831</v>
      </c>
      <c r="B63" s="14" t="s">
        <v>201</v>
      </c>
      <c r="C63" s="14" t="s">
        <v>202</v>
      </c>
      <c r="D63" s="14" t="s">
        <v>75</v>
      </c>
      <c r="E63" s="14" t="s">
        <v>76</v>
      </c>
      <c r="F63" s="17">
        <v>41920</v>
      </c>
      <c r="G63" s="14" t="s">
        <v>201</v>
      </c>
      <c r="H63" s="14" t="s">
        <v>9</v>
      </c>
      <c r="I63" s="14" t="s">
        <v>77</v>
      </c>
      <c r="J63" s="14" t="s">
        <v>78</v>
      </c>
      <c r="M63" s="14" t="s">
        <v>78</v>
      </c>
      <c r="O63" s="14" t="b">
        <v>0</v>
      </c>
      <c r="Q63" s="14" t="b">
        <v>0</v>
      </c>
      <c r="R63" s="14" t="s">
        <v>79</v>
      </c>
      <c r="S63" s="14" t="s">
        <v>80</v>
      </c>
      <c r="T63" s="14" t="s">
        <v>81</v>
      </c>
      <c r="U63" s="14" t="s">
        <v>82</v>
      </c>
      <c r="V63" s="14" t="s">
        <v>83</v>
      </c>
      <c r="W63" s="14" t="s">
        <v>203</v>
      </c>
      <c r="X63" s="61" t="str">
        <f>IFERROR(VLOOKUP(AF63,[1]MeasureCost!$B$6:$B$80,1,FALSE),"")</f>
        <v>dxAC-Com-Split-lt45kBTUh-SEER-15.0</v>
      </c>
      <c r="Y63" s="61" t="str">
        <f>IFERROR(VLOOKUP(AE63,[1]MeasureCost!$B$6:$B$80,1,FALSE),"")</f>
        <v>dxAC-Com-Split-lt45kBTUh-SEER-14.0</v>
      </c>
      <c r="Z63" s="14" t="s">
        <v>85</v>
      </c>
      <c r="AA63" s="14" t="s">
        <v>204</v>
      </c>
      <c r="AB63" s="14" t="s">
        <v>205</v>
      </c>
      <c r="AC63" s="14" t="s">
        <v>202</v>
      </c>
      <c r="AE63" s="14" t="s">
        <v>206</v>
      </c>
      <c r="AF63" s="14" t="s">
        <v>207</v>
      </c>
      <c r="AG63" s="14" t="s">
        <v>91</v>
      </c>
      <c r="AI63" s="14" t="b">
        <v>0</v>
      </c>
      <c r="AJ63" s="14" t="b">
        <v>0</v>
      </c>
      <c r="AL63" s="14" t="s">
        <v>92</v>
      </c>
      <c r="AM63" s="14" t="s">
        <v>85</v>
      </c>
      <c r="AO63" s="14" t="s">
        <v>78</v>
      </c>
      <c r="AP63" s="17">
        <v>42005</v>
      </c>
      <c r="AR63" s="14" t="s">
        <v>9</v>
      </c>
      <c r="AW63" s="14" t="s">
        <v>77</v>
      </c>
      <c r="AX63" s="78">
        <f>VLOOKUP(X63,[1]MeasureCost!$B$6:$Z$97,24,FALSE)</f>
        <v>1.4</v>
      </c>
      <c r="AY63" s="78">
        <f>VLOOKUP(X63,[1]MeasureCost!$B$6:$Z$97,25,FALSE)</f>
        <v>5</v>
      </c>
      <c r="AZ63" s="78">
        <v>3</v>
      </c>
      <c r="BA63" s="18">
        <f>VLOOKUP(X63,[1]MeasureCost!$B$6:$W$97,22,FALSE)</f>
        <v>827.72279999999967</v>
      </c>
      <c r="BB63" s="18">
        <f>VLOOKUP(X63,[1]MeasureCost!$B$6:$W$97,20,FALSE)</f>
        <v>331.21440000000001</v>
      </c>
      <c r="BC63" s="18">
        <f t="shared" si="3"/>
        <v>1821.3659999999995</v>
      </c>
      <c r="BD63" s="18">
        <f>VLOOKUP(Y63,[1]MeasureCost!$B$6:$W$97,22,FALSE)</f>
        <v>551.33880000000011</v>
      </c>
      <c r="BE63" s="18">
        <f>VLOOKUP(Y63,[1]MeasureCost!$B$6:$W$97,20,FALSE)</f>
        <v>331.21440000000001</v>
      </c>
      <c r="BF63" s="18">
        <f t="shared" si="4"/>
        <v>1544.982</v>
      </c>
      <c r="BG63" s="19">
        <f t="shared" si="5"/>
        <v>92.127999999999858</v>
      </c>
      <c r="BI63" s="61" t="str">
        <f t="shared" si="6"/>
        <v>NE-HVAC-airAC-Split-lt45kBtuh-15p0seer</v>
      </c>
    </row>
    <row r="64" spans="1:61" s="61" customFormat="1" ht="15" customHeight="1">
      <c r="A64" s="14">
        <v>832</v>
      </c>
      <c r="B64" s="14" t="s">
        <v>208</v>
      </c>
      <c r="C64" s="14" t="s">
        <v>209</v>
      </c>
      <c r="D64" s="14" t="s">
        <v>75</v>
      </c>
      <c r="E64" s="14" t="s">
        <v>76</v>
      </c>
      <c r="F64" s="17">
        <v>41920</v>
      </c>
      <c r="G64" s="14" t="s">
        <v>208</v>
      </c>
      <c r="H64" s="14" t="s">
        <v>9</v>
      </c>
      <c r="I64" s="14" t="s">
        <v>77</v>
      </c>
      <c r="J64" s="14" t="s">
        <v>78</v>
      </c>
      <c r="M64" s="14" t="s">
        <v>78</v>
      </c>
      <c r="O64" s="14" t="b">
        <v>0</v>
      </c>
      <c r="Q64" s="14" t="b">
        <v>0</v>
      </c>
      <c r="R64" s="14" t="s">
        <v>79</v>
      </c>
      <c r="S64" s="14" t="s">
        <v>80</v>
      </c>
      <c r="T64" s="14" t="s">
        <v>81</v>
      </c>
      <c r="U64" s="14" t="s">
        <v>82</v>
      </c>
      <c r="V64" s="14" t="s">
        <v>83</v>
      </c>
      <c r="W64" s="14" t="s">
        <v>203</v>
      </c>
      <c r="X64" s="61" t="str">
        <f>IFERROR(VLOOKUP(AF64,[1]MeasureCost!$B$6:$B$80,1,FALSE),"")</f>
        <v>dxAC-Com-Split-lt45kBTUh-SEER-16.0</v>
      </c>
      <c r="Y64" s="61" t="str">
        <f>IFERROR(VLOOKUP(AE64,[1]MeasureCost!$B$6:$B$80,1,FALSE),"")</f>
        <v>dxAC-Com-Split-lt45kBTUh-SEER-14.0</v>
      </c>
      <c r="Z64" s="14" t="s">
        <v>85</v>
      </c>
      <c r="AA64" s="14" t="s">
        <v>204</v>
      </c>
      <c r="AB64" s="14" t="s">
        <v>205</v>
      </c>
      <c r="AC64" s="14" t="s">
        <v>209</v>
      </c>
      <c r="AE64" s="14" t="s">
        <v>206</v>
      </c>
      <c r="AF64" s="14" t="s">
        <v>210</v>
      </c>
      <c r="AG64" s="14" t="s">
        <v>91</v>
      </c>
      <c r="AI64" s="14" t="b">
        <v>0</v>
      </c>
      <c r="AJ64" s="14" t="b">
        <v>0</v>
      </c>
      <c r="AL64" s="14" t="s">
        <v>92</v>
      </c>
      <c r="AM64" s="14" t="s">
        <v>85</v>
      </c>
      <c r="AO64" s="14" t="s">
        <v>78</v>
      </c>
      <c r="AP64" s="17">
        <v>42005</v>
      </c>
      <c r="AR64" s="14" t="s">
        <v>9</v>
      </c>
      <c r="AW64" s="14" t="s">
        <v>77</v>
      </c>
      <c r="AX64" s="78">
        <f>VLOOKUP(X64,[1]MeasureCost!$B$6:$Z$97,24,FALSE)</f>
        <v>1.4</v>
      </c>
      <c r="AY64" s="78">
        <f>VLOOKUP(X64,[1]MeasureCost!$B$6:$Z$97,25,FALSE)</f>
        <v>5</v>
      </c>
      <c r="AZ64" s="78">
        <v>3</v>
      </c>
      <c r="BA64" s="18">
        <f>VLOOKUP(X64,[1]MeasureCost!$B$6:$W$97,22,FALSE)</f>
        <v>1104.1067999999998</v>
      </c>
      <c r="BB64" s="18">
        <f>VLOOKUP(X64,[1]MeasureCost!$B$6:$W$97,20,FALSE)</f>
        <v>331.21440000000001</v>
      </c>
      <c r="BC64" s="18">
        <f t="shared" si="3"/>
        <v>2097.75</v>
      </c>
      <c r="BD64" s="18">
        <f>VLOOKUP(Y64,[1]MeasureCost!$B$6:$W$97,22,FALSE)</f>
        <v>551.33880000000011</v>
      </c>
      <c r="BE64" s="18">
        <f>VLOOKUP(Y64,[1]MeasureCost!$B$6:$W$97,20,FALSE)</f>
        <v>331.21440000000001</v>
      </c>
      <c r="BF64" s="18">
        <f t="shared" si="4"/>
        <v>1544.982</v>
      </c>
      <c r="BG64" s="19">
        <f t="shared" si="5"/>
        <v>184.256</v>
      </c>
      <c r="BI64" s="61" t="str">
        <f t="shared" si="6"/>
        <v>NE-HVAC-airAC-Split-lt45kBtuh-16p0seer</v>
      </c>
    </row>
    <row r="65" spans="1:61" s="61" customFormat="1" ht="15" customHeight="1">
      <c r="A65" s="14">
        <v>833</v>
      </c>
      <c r="B65" s="14" t="s">
        <v>211</v>
      </c>
      <c r="C65" s="14" t="s">
        <v>212</v>
      </c>
      <c r="D65" s="14" t="s">
        <v>75</v>
      </c>
      <c r="E65" s="14" t="s">
        <v>76</v>
      </c>
      <c r="F65" s="17">
        <v>41920</v>
      </c>
      <c r="G65" s="14" t="s">
        <v>211</v>
      </c>
      <c r="H65" s="14" t="s">
        <v>9</v>
      </c>
      <c r="I65" s="14" t="s">
        <v>77</v>
      </c>
      <c r="J65" s="14" t="s">
        <v>78</v>
      </c>
      <c r="M65" s="14" t="s">
        <v>78</v>
      </c>
      <c r="O65" s="14" t="b">
        <v>0</v>
      </c>
      <c r="Q65" s="14" t="b">
        <v>0</v>
      </c>
      <c r="R65" s="14" t="s">
        <v>79</v>
      </c>
      <c r="S65" s="14" t="s">
        <v>80</v>
      </c>
      <c r="T65" s="14" t="s">
        <v>81</v>
      </c>
      <c r="U65" s="14" t="s">
        <v>82</v>
      </c>
      <c r="V65" s="14" t="s">
        <v>83</v>
      </c>
      <c r="W65" s="14" t="s">
        <v>203</v>
      </c>
      <c r="X65" s="61" t="str">
        <f>IFERROR(VLOOKUP(AF65,[1]MeasureCost!$B$6:$B$80,1,FALSE),"")</f>
        <v>dxAC-Com-Split-lt45kBTUh-SEER-17.0</v>
      </c>
      <c r="Y65" s="61" t="str">
        <f>IFERROR(VLOOKUP(AE65,[1]MeasureCost!$B$6:$B$80,1,FALSE),"")</f>
        <v>dxAC-Com-Split-lt45kBTUh-SEER-14.0</v>
      </c>
      <c r="Z65" s="14" t="s">
        <v>85</v>
      </c>
      <c r="AA65" s="14" t="s">
        <v>204</v>
      </c>
      <c r="AB65" s="14" t="s">
        <v>205</v>
      </c>
      <c r="AC65" s="14" t="s">
        <v>212</v>
      </c>
      <c r="AE65" s="14" t="s">
        <v>206</v>
      </c>
      <c r="AF65" s="14" t="s">
        <v>213</v>
      </c>
      <c r="AG65" s="14" t="s">
        <v>91</v>
      </c>
      <c r="AI65" s="14" t="b">
        <v>0</v>
      </c>
      <c r="AJ65" s="14" t="b">
        <v>0</v>
      </c>
      <c r="AL65" s="14" t="s">
        <v>92</v>
      </c>
      <c r="AM65" s="14" t="s">
        <v>85</v>
      </c>
      <c r="AO65" s="14" t="s">
        <v>78</v>
      </c>
      <c r="AP65" s="17">
        <v>42005</v>
      </c>
      <c r="AR65" s="14" t="s">
        <v>9</v>
      </c>
      <c r="AW65" s="14" t="s">
        <v>77</v>
      </c>
      <c r="AX65" s="78">
        <f>VLOOKUP(X65,[1]MeasureCost!$B$6:$Z$97,24,FALSE)</f>
        <v>1.4</v>
      </c>
      <c r="AY65" s="78">
        <f>VLOOKUP(X65,[1]MeasureCost!$B$6:$Z$97,25,FALSE)</f>
        <v>5</v>
      </c>
      <c r="AZ65" s="78">
        <v>3</v>
      </c>
      <c r="BA65" s="18">
        <f>VLOOKUP(X65,[1]MeasureCost!$B$6:$W$97,22,FALSE)</f>
        <v>1380.4908</v>
      </c>
      <c r="BB65" s="18">
        <f>VLOOKUP(X65,[1]MeasureCost!$B$6:$W$97,20,FALSE)</f>
        <v>331.21440000000001</v>
      </c>
      <c r="BC65" s="18">
        <f t="shared" ref="BC65:BC82" si="7">+BA65+BB65*AZ65</f>
        <v>2374.134</v>
      </c>
      <c r="BD65" s="18">
        <f>VLOOKUP(Y65,[1]MeasureCost!$B$6:$W$97,22,FALSE)</f>
        <v>551.33880000000011</v>
      </c>
      <c r="BE65" s="18">
        <f>VLOOKUP(Y65,[1]MeasureCost!$B$6:$W$97,20,FALSE)</f>
        <v>331.21440000000001</v>
      </c>
      <c r="BF65" s="18">
        <f t="shared" ref="BF65:BF82" si="8">+BD65+BE65*AZ65</f>
        <v>1544.982</v>
      </c>
      <c r="BG65" s="19">
        <f t="shared" ref="BG65:BG82" si="9">+(BC65-BF65)/AZ65</f>
        <v>276.38400000000001</v>
      </c>
      <c r="BI65" s="61" t="str">
        <f t="shared" ref="BI65:BI82" si="10">+B65</f>
        <v>NE-HVAC-airAC-Split-lt45kBtuh-17p0seer</v>
      </c>
    </row>
    <row r="66" spans="1:61" s="61" customFormat="1" ht="15" customHeight="1">
      <c r="A66" s="14">
        <v>834</v>
      </c>
      <c r="B66" s="14" t="s">
        <v>214</v>
      </c>
      <c r="C66" s="14" t="s">
        <v>215</v>
      </c>
      <c r="D66" s="14" t="s">
        <v>75</v>
      </c>
      <c r="E66" s="14" t="s">
        <v>76</v>
      </c>
      <c r="F66" s="17">
        <v>41920</v>
      </c>
      <c r="G66" s="14" t="s">
        <v>214</v>
      </c>
      <c r="H66" s="14" t="s">
        <v>9</v>
      </c>
      <c r="I66" s="14" t="s">
        <v>77</v>
      </c>
      <c r="J66" s="14" t="s">
        <v>78</v>
      </c>
      <c r="M66" s="14" t="s">
        <v>78</v>
      </c>
      <c r="O66" s="14" t="b">
        <v>0</v>
      </c>
      <c r="Q66" s="14" t="b">
        <v>0</v>
      </c>
      <c r="R66" s="14" t="s">
        <v>79</v>
      </c>
      <c r="S66" s="14" t="s">
        <v>80</v>
      </c>
      <c r="T66" s="14" t="s">
        <v>81</v>
      </c>
      <c r="U66" s="14" t="s">
        <v>82</v>
      </c>
      <c r="V66" s="14" t="s">
        <v>83</v>
      </c>
      <c r="W66" s="14" t="s">
        <v>203</v>
      </c>
      <c r="X66" s="61" t="str">
        <f>IFERROR(VLOOKUP(AF66,[1]MeasureCost!$B$6:$B$80,1,FALSE),"")</f>
        <v>dxAC-Com-Split-lt45kBTUh-SEER-18.0</v>
      </c>
      <c r="Y66" s="61" t="str">
        <f>IFERROR(VLOOKUP(AE66,[1]MeasureCost!$B$6:$B$80,1,FALSE),"")</f>
        <v>dxAC-Com-Split-lt45kBTUh-SEER-14.0</v>
      </c>
      <c r="Z66" s="14" t="s">
        <v>85</v>
      </c>
      <c r="AA66" s="14" t="s">
        <v>204</v>
      </c>
      <c r="AB66" s="14" t="s">
        <v>205</v>
      </c>
      <c r="AC66" s="14" t="s">
        <v>215</v>
      </c>
      <c r="AE66" s="14" t="s">
        <v>206</v>
      </c>
      <c r="AF66" s="14" t="s">
        <v>216</v>
      </c>
      <c r="AG66" s="14" t="s">
        <v>91</v>
      </c>
      <c r="AI66" s="14" t="b">
        <v>0</v>
      </c>
      <c r="AJ66" s="14" t="b">
        <v>0</v>
      </c>
      <c r="AL66" s="14" t="s">
        <v>92</v>
      </c>
      <c r="AM66" s="14" t="s">
        <v>85</v>
      </c>
      <c r="AO66" s="14" t="s">
        <v>78</v>
      </c>
      <c r="AP66" s="17">
        <v>42005</v>
      </c>
      <c r="AR66" s="14" t="s">
        <v>9</v>
      </c>
      <c r="AW66" s="14" t="s">
        <v>77</v>
      </c>
      <c r="AX66" s="78">
        <f>VLOOKUP(X66,[1]MeasureCost!$B$6:$Z$97,24,FALSE)</f>
        <v>1.4</v>
      </c>
      <c r="AY66" s="78">
        <f>VLOOKUP(X66,[1]MeasureCost!$B$6:$Z$97,25,FALSE)</f>
        <v>5</v>
      </c>
      <c r="AZ66" s="78">
        <v>3</v>
      </c>
      <c r="BA66" s="18">
        <f>VLOOKUP(X66,[1]MeasureCost!$B$6:$W$97,22,FALSE)</f>
        <v>1656.8748000000003</v>
      </c>
      <c r="BB66" s="18">
        <f>VLOOKUP(X66,[1]MeasureCost!$B$6:$W$97,20,FALSE)</f>
        <v>331.21440000000001</v>
      </c>
      <c r="BC66" s="18">
        <f t="shared" si="7"/>
        <v>2650.518</v>
      </c>
      <c r="BD66" s="18">
        <f>VLOOKUP(Y66,[1]MeasureCost!$B$6:$W$97,22,FALSE)</f>
        <v>551.33880000000011</v>
      </c>
      <c r="BE66" s="18">
        <f>VLOOKUP(Y66,[1]MeasureCost!$B$6:$W$97,20,FALSE)</f>
        <v>331.21440000000001</v>
      </c>
      <c r="BF66" s="18">
        <f t="shared" si="8"/>
        <v>1544.982</v>
      </c>
      <c r="BG66" s="19">
        <f t="shared" si="9"/>
        <v>368.512</v>
      </c>
      <c r="BI66" s="61" t="str">
        <f t="shared" si="10"/>
        <v>NE-HVAC-airAC-Split-lt45kBtuh-18p0seer</v>
      </c>
    </row>
    <row r="67" spans="1:61" s="61" customFormat="1" ht="15" customHeight="1">
      <c r="A67" s="14">
        <v>835</v>
      </c>
      <c r="B67" s="14" t="s">
        <v>217</v>
      </c>
      <c r="C67" s="14" t="s">
        <v>218</v>
      </c>
      <c r="D67" s="14" t="s">
        <v>75</v>
      </c>
      <c r="E67" s="14" t="s">
        <v>76</v>
      </c>
      <c r="F67" s="17">
        <v>41920</v>
      </c>
      <c r="G67" s="14" t="s">
        <v>217</v>
      </c>
      <c r="H67" s="14" t="s">
        <v>9</v>
      </c>
      <c r="I67" s="14" t="s">
        <v>77</v>
      </c>
      <c r="J67" s="14" t="s">
        <v>78</v>
      </c>
      <c r="M67" s="14" t="s">
        <v>78</v>
      </c>
      <c r="O67" s="14" t="b">
        <v>0</v>
      </c>
      <c r="Q67" s="14" t="b">
        <v>0</v>
      </c>
      <c r="R67" s="14" t="s">
        <v>79</v>
      </c>
      <c r="S67" s="14" t="s">
        <v>80</v>
      </c>
      <c r="T67" s="14" t="s">
        <v>81</v>
      </c>
      <c r="U67" s="14" t="s">
        <v>82</v>
      </c>
      <c r="V67" s="14" t="s">
        <v>83</v>
      </c>
      <c r="W67" s="14" t="s">
        <v>203</v>
      </c>
      <c r="X67" s="61" t="str">
        <f>IFERROR(VLOOKUP(AF67,[1]MeasureCost!$B$6:$B$80,1,FALSE),"")</f>
        <v>dxAC-Com-Split-45to55kBTUh-SEER-15.0</v>
      </c>
      <c r="Y67" s="61" t="str">
        <f>IFERROR(VLOOKUP(AE67,[1]MeasureCost!$B$6:$B$80,1,FALSE),"")</f>
        <v>dxAC-Com-Split-45to55kBTUh-SEER-14.0</v>
      </c>
      <c r="Z67" s="14" t="s">
        <v>85</v>
      </c>
      <c r="AA67" s="14" t="s">
        <v>219</v>
      </c>
      <c r="AB67" s="14" t="s">
        <v>220</v>
      </c>
      <c r="AC67" s="14" t="s">
        <v>218</v>
      </c>
      <c r="AE67" s="14" t="s">
        <v>221</v>
      </c>
      <c r="AF67" s="14" t="s">
        <v>222</v>
      </c>
      <c r="AG67" s="14" t="s">
        <v>91</v>
      </c>
      <c r="AI67" s="14" t="b">
        <v>0</v>
      </c>
      <c r="AJ67" s="14" t="b">
        <v>0</v>
      </c>
      <c r="AL67" s="14" t="s">
        <v>92</v>
      </c>
      <c r="AM67" s="14" t="s">
        <v>85</v>
      </c>
      <c r="AO67" s="14" t="s">
        <v>78</v>
      </c>
      <c r="AP67" s="17">
        <v>42005</v>
      </c>
      <c r="AR67" s="14" t="s">
        <v>9</v>
      </c>
      <c r="AW67" s="14" t="s">
        <v>77</v>
      </c>
      <c r="AX67" s="78">
        <f>VLOOKUP(X67,[1]MeasureCost!$B$6:$Z$97,24,FALSE)</f>
        <v>1.4</v>
      </c>
      <c r="AY67" s="78">
        <f>VLOOKUP(X67,[1]MeasureCost!$B$6:$Z$97,25,FALSE)</f>
        <v>5</v>
      </c>
      <c r="AZ67" s="78">
        <v>3</v>
      </c>
      <c r="BA67" s="18">
        <f>VLOOKUP(X67,[1]MeasureCost!$B$6:$W$97,22,FALSE)</f>
        <v>827.72279999999967</v>
      </c>
      <c r="BB67" s="18">
        <f>VLOOKUP(X67,[1]MeasureCost!$B$6:$W$97,20,FALSE)</f>
        <v>331.21440000000001</v>
      </c>
      <c r="BC67" s="18">
        <f t="shared" si="7"/>
        <v>1821.3659999999995</v>
      </c>
      <c r="BD67" s="18">
        <f>VLOOKUP(Y67,[1]MeasureCost!$B$6:$W$97,22,FALSE)</f>
        <v>551.33880000000011</v>
      </c>
      <c r="BE67" s="18">
        <f>VLOOKUP(Y67,[1]MeasureCost!$B$6:$W$97,20,FALSE)</f>
        <v>331.21440000000001</v>
      </c>
      <c r="BF67" s="18">
        <f t="shared" si="8"/>
        <v>1544.982</v>
      </c>
      <c r="BG67" s="19">
        <f t="shared" si="9"/>
        <v>92.127999999999858</v>
      </c>
      <c r="BI67" s="61" t="str">
        <f t="shared" si="10"/>
        <v>NE-HVAC-airAC-Split-45to55kBtuh-15p0seer</v>
      </c>
    </row>
    <row r="68" spans="1:61" s="61" customFormat="1" ht="15" customHeight="1">
      <c r="A68" s="14">
        <v>836</v>
      </c>
      <c r="B68" s="14" t="s">
        <v>223</v>
      </c>
      <c r="C68" s="14" t="s">
        <v>224</v>
      </c>
      <c r="D68" s="14" t="s">
        <v>75</v>
      </c>
      <c r="E68" s="14" t="s">
        <v>76</v>
      </c>
      <c r="F68" s="17">
        <v>41920</v>
      </c>
      <c r="G68" s="14" t="s">
        <v>223</v>
      </c>
      <c r="H68" s="14" t="s">
        <v>9</v>
      </c>
      <c r="I68" s="14" t="s">
        <v>77</v>
      </c>
      <c r="J68" s="14" t="s">
        <v>78</v>
      </c>
      <c r="M68" s="14" t="s">
        <v>78</v>
      </c>
      <c r="O68" s="14" t="b">
        <v>0</v>
      </c>
      <c r="Q68" s="14" t="b">
        <v>0</v>
      </c>
      <c r="R68" s="14" t="s">
        <v>79</v>
      </c>
      <c r="S68" s="14" t="s">
        <v>80</v>
      </c>
      <c r="T68" s="14" t="s">
        <v>81</v>
      </c>
      <c r="U68" s="14" t="s">
        <v>82</v>
      </c>
      <c r="V68" s="14" t="s">
        <v>83</v>
      </c>
      <c r="W68" s="14" t="s">
        <v>203</v>
      </c>
      <c r="X68" s="61" t="str">
        <f>IFERROR(VLOOKUP(AF68,[1]MeasureCost!$B$6:$B$80,1,FALSE),"")</f>
        <v>dxAC-Com-Split-45to55kBTUh-SEER-16.0</v>
      </c>
      <c r="Y68" s="61" t="str">
        <f>IFERROR(VLOOKUP(AE68,[1]MeasureCost!$B$6:$B$80,1,FALSE),"")</f>
        <v>dxAC-Com-Split-45to55kBTUh-SEER-14.0</v>
      </c>
      <c r="Z68" s="14" t="s">
        <v>85</v>
      </c>
      <c r="AA68" s="14" t="s">
        <v>219</v>
      </c>
      <c r="AB68" s="14" t="s">
        <v>220</v>
      </c>
      <c r="AC68" s="14" t="s">
        <v>224</v>
      </c>
      <c r="AE68" s="14" t="s">
        <v>221</v>
      </c>
      <c r="AF68" s="14" t="s">
        <v>225</v>
      </c>
      <c r="AG68" s="14" t="s">
        <v>91</v>
      </c>
      <c r="AI68" s="14" t="b">
        <v>0</v>
      </c>
      <c r="AJ68" s="14" t="b">
        <v>0</v>
      </c>
      <c r="AL68" s="14" t="s">
        <v>92</v>
      </c>
      <c r="AM68" s="14" t="s">
        <v>85</v>
      </c>
      <c r="AO68" s="14" t="s">
        <v>78</v>
      </c>
      <c r="AP68" s="17">
        <v>42005</v>
      </c>
      <c r="AR68" s="14" t="s">
        <v>9</v>
      </c>
      <c r="AW68" s="14" t="s">
        <v>77</v>
      </c>
      <c r="AX68" s="78">
        <f>VLOOKUP(X68,[1]MeasureCost!$B$6:$Z$97,24,FALSE)</f>
        <v>1.4</v>
      </c>
      <c r="AY68" s="78">
        <f>VLOOKUP(X68,[1]MeasureCost!$B$6:$Z$97,25,FALSE)</f>
        <v>5</v>
      </c>
      <c r="AZ68" s="78">
        <v>3</v>
      </c>
      <c r="BA68" s="18">
        <f>VLOOKUP(X68,[1]MeasureCost!$B$6:$W$97,22,FALSE)</f>
        <v>1104.1067999999998</v>
      </c>
      <c r="BB68" s="18">
        <f>VLOOKUP(X68,[1]MeasureCost!$B$6:$W$97,20,FALSE)</f>
        <v>331.21440000000001</v>
      </c>
      <c r="BC68" s="18">
        <f t="shared" si="7"/>
        <v>2097.75</v>
      </c>
      <c r="BD68" s="18">
        <f>VLOOKUP(Y68,[1]MeasureCost!$B$6:$W$97,22,FALSE)</f>
        <v>551.33880000000011</v>
      </c>
      <c r="BE68" s="18">
        <f>VLOOKUP(Y68,[1]MeasureCost!$B$6:$W$97,20,FALSE)</f>
        <v>331.21440000000001</v>
      </c>
      <c r="BF68" s="18">
        <f t="shared" si="8"/>
        <v>1544.982</v>
      </c>
      <c r="BG68" s="19">
        <f t="shared" si="9"/>
        <v>184.256</v>
      </c>
      <c r="BI68" s="61" t="str">
        <f t="shared" si="10"/>
        <v>NE-HVAC-airAC-Split-45to55kBtuh-16p0seer</v>
      </c>
    </row>
    <row r="69" spans="1:61" s="61" customFormat="1" ht="15" customHeight="1">
      <c r="A69" s="14">
        <v>837</v>
      </c>
      <c r="B69" s="14" t="s">
        <v>226</v>
      </c>
      <c r="C69" s="14" t="s">
        <v>227</v>
      </c>
      <c r="D69" s="14" t="s">
        <v>75</v>
      </c>
      <c r="E69" s="14" t="s">
        <v>76</v>
      </c>
      <c r="F69" s="17">
        <v>41920</v>
      </c>
      <c r="G69" s="14" t="s">
        <v>226</v>
      </c>
      <c r="H69" s="14" t="s">
        <v>9</v>
      </c>
      <c r="I69" s="14" t="s">
        <v>77</v>
      </c>
      <c r="J69" s="14" t="s">
        <v>78</v>
      </c>
      <c r="M69" s="14" t="s">
        <v>78</v>
      </c>
      <c r="O69" s="14" t="b">
        <v>0</v>
      </c>
      <c r="Q69" s="14" t="b">
        <v>0</v>
      </c>
      <c r="R69" s="14" t="s">
        <v>79</v>
      </c>
      <c r="S69" s="14" t="s">
        <v>80</v>
      </c>
      <c r="T69" s="14" t="s">
        <v>81</v>
      </c>
      <c r="U69" s="14" t="s">
        <v>82</v>
      </c>
      <c r="V69" s="14" t="s">
        <v>83</v>
      </c>
      <c r="W69" s="14" t="s">
        <v>203</v>
      </c>
      <c r="X69" s="61" t="str">
        <f>IFERROR(VLOOKUP(AF69,[1]MeasureCost!$B$6:$B$80,1,FALSE),"")</f>
        <v>dxAC-Com-Split-45to55kBTUh-SEER-17.0</v>
      </c>
      <c r="Y69" s="61" t="str">
        <f>IFERROR(VLOOKUP(AE69,[1]MeasureCost!$B$6:$B$80,1,FALSE),"")</f>
        <v>dxAC-Com-Split-45to55kBTUh-SEER-14.0</v>
      </c>
      <c r="Z69" s="14" t="s">
        <v>85</v>
      </c>
      <c r="AA69" s="14" t="s">
        <v>219</v>
      </c>
      <c r="AB69" s="14" t="s">
        <v>220</v>
      </c>
      <c r="AC69" s="14" t="s">
        <v>227</v>
      </c>
      <c r="AE69" s="14" t="s">
        <v>221</v>
      </c>
      <c r="AF69" s="14" t="s">
        <v>228</v>
      </c>
      <c r="AG69" s="14" t="s">
        <v>91</v>
      </c>
      <c r="AI69" s="14" t="b">
        <v>0</v>
      </c>
      <c r="AJ69" s="14" t="b">
        <v>0</v>
      </c>
      <c r="AL69" s="14" t="s">
        <v>92</v>
      </c>
      <c r="AM69" s="14" t="s">
        <v>85</v>
      </c>
      <c r="AO69" s="14" t="s">
        <v>78</v>
      </c>
      <c r="AP69" s="17">
        <v>42005</v>
      </c>
      <c r="AR69" s="14" t="s">
        <v>9</v>
      </c>
      <c r="AW69" s="14" t="s">
        <v>77</v>
      </c>
      <c r="AX69" s="78">
        <f>VLOOKUP(X69,[1]MeasureCost!$B$6:$Z$97,24,FALSE)</f>
        <v>1.4</v>
      </c>
      <c r="AY69" s="78">
        <f>VLOOKUP(X69,[1]MeasureCost!$B$6:$Z$97,25,FALSE)</f>
        <v>5</v>
      </c>
      <c r="AZ69" s="78">
        <v>3</v>
      </c>
      <c r="BA69" s="18">
        <f>VLOOKUP(X69,[1]MeasureCost!$B$6:$W$97,22,FALSE)</f>
        <v>1380.4908</v>
      </c>
      <c r="BB69" s="18">
        <f>VLOOKUP(X69,[1]MeasureCost!$B$6:$W$97,20,FALSE)</f>
        <v>331.21440000000001</v>
      </c>
      <c r="BC69" s="18">
        <f t="shared" si="7"/>
        <v>2374.134</v>
      </c>
      <c r="BD69" s="18">
        <f>VLOOKUP(Y69,[1]MeasureCost!$B$6:$W$97,22,FALSE)</f>
        <v>551.33880000000011</v>
      </c>
      <c r="BE69" s="18">
        <f>VLOOKUP(Y69,[1]MeasureCost!$B$6:$W$97,20,FALSE)</f>
        <v>331.21440000000001</v>
      </c>
      <c r="BF69" s="18">
        <f t="shared" si="8"/>
        <v>1544.982</v>
      </c>
      <c r="BG69" s="19">
        <f t="shared" si="9"/>
        <v>276.38400000000001</v>
      </c>
      <c r="BI69" s="61" t="str">
        <f t="shared" si="10"/>
        <v>NE-HVAC-airAC-Split-45to55kBtuh-17p0seer</v>
      </c>
    </row>
    <row r="70" spans="1:61" s="61" customFormat="1" ht="15" customHeight="1">
      <c r="A70" s="14">
        <v>838</v>
      </c>
      <c r="B70" s="14" t="s">
        <v>229</v>
      </c>
      <c r="C70" s="14" t="s">
        <v>230</v>
      </c>
      <c r="D70" s="14" t="s">
        <v>75</v>
      </c>
      <c r="E70" s="14" t="s">
        <v>76</v>
      </c>
      <c r="F70" s="17">
        <v>41920</v>
      </c>
      <c r="G70" s="14" t="s">
        <v>229</v>
      </c>
      <c r="H70" s="14" t="s">
        <v>9</v>
      </c>
      <c r="I70" s="14" t="s">
        <v>77</v>
      </c>
      <c r="J70" s="14" t="s">
        <v>78</v>
      </c>
      <c r="M70" s="14" t="s">
        <v>78</v>
      </c>
      <c r="O70" s="14" t="b">
        <v>0</v>
      </c>
      <c r="Q70" s="14" t="b">
        <v>0</v>
      </c>
      <c r="R70" s="14" t="s">
        <v>79</v>
      </c>
      <c r="S70" s="14" t="s">
        <v>80</v>
      </c>
      <c r="T70" s="14" t="s">
        <v>81</v>
      </c>
      <c r="U70" s="14" t="s">
        <v>82</v>
      </c>
      <c r="V70" s="14" t="s">
        <v>83</v>
      </c>
      <c r="W70" s="14" t="s">
        <v>203</v>
      </c>
      <c r="X70" s="61" t="str">
        <f>IFERROR(VLOOKUP(AF70,[1]MeasureCost!$B$6:$B$80,1,FALSE),"")</f>
        <v>dxAC-Com-Split-45to55kBTUh-SEER-18.0</v>
      </c>
      <c r="Y70" s="61" t="str">
        <f>IFERROR(VLOOKUP(AE70,[1]MeasureCost!$B$6:$B$80,1,FALSE),"")</f>
        <v>dxAC-Com-Split-45to55kBTUh-SEER-14.0</v>
      </c>
      <c r="Z70" s="14" t="s">
        <v>85</v>
      </c>
      <c r="AA70" s="14" t="s">
        <v>219</v>
      </c>
      <c r="AB70" s="14" t="s">
        <v>220</v>
      </c>
      <c r="AC70" s="14" t="s">
        <v>230</v>
      </c>
      <c r="AE70" s="14" t="s">
        <v>221</v>
      </c>
      <c r="AF70" s="14" t="s">
        <v>231</v>
      </c>
      <c r="AG70" s="14" t="s">
        <v>91</v>
      </c>
      <c r="AI70" s="14" t="b">
        <v>0</v>
      </c>
      <c r="AJ70" s="14" t="b">
        <v>0</v>
      </c>
      <c r="AL70" s="14" t="s">
        <v>92</v>
      </c>
      <c r="AM70" s="14" t="s">
        <v>85</v>
      </c>
      <c r="AO70" s="14" t="s">
        <v>78</v>
      </c>
      <c r="AP70" s="17">
        <v>42005</v>
      </c>
      <c r="AR70" s="14" t="s">
        <v>9</v>
      </c>
      <c r="AW70" s="14" t="s">
        <v>77</v>
      </c>
      <c r="AX70" s="78">
        <f>VLOOKUP(X70,[1]MeasureCost!$B$6:$Z$97,24,FALSE)</f>
        <v>1.4</v>
      </c>
      <c r="AY70" s="78">
        <f>VLOOKUP(X70,[1]MeasureCost!$B$6:$Z$97,25,FALSE)</f>
        <v>5</v>
      </c>
      <c r="AZ70" s="78">
        <v>3</v>
      </c>
      <c r="BA70" s="18">
        <f>VLOOKUP(X70,[1]MeasureCost!$B$6:$W$97,22,FALSE)</f>
        <v>1656.8748000000003</v>
      </c>
      <c r="BB70" s="18">
        <f>VLOOKUP(X70,[1]MeasureCost!$B$6:$W$97,20,FALSE)</f>
        <v>331.21440000000001</v>
      </c>
      <c r="BC70" s="18">
        <f t="shared" si="7"/>
        <v>2650.518</v>
      </c>
      <c r="BD70" s="18">
        <f>VLOOKUP(Y70,[1]MeasureCost!$B$6:$W$97,22,FALSE)</f>
        <v>551.33880000000011</v>
      </c>
      <c r="BE70" s="18">
        <f>VLOOKUP(Y70,[1]MeasureCost!$B$6:$W$97,20,FALSE)</f>
        <v>331.21440000000001</v>
      </c>
      <c r="BF70" s="18">
        <f t="shared" si="8"/>
        <v>1544.982</v>
      </c>
      <c r="BG70" s="19">
        <f t="shared" si="9"/>
        <v>368.512</v>
      </c>
      <c r="BI70" s="61" t="str">
        <f t="shared" si="10"/>
        <v>NE-HVAC-airAC-Split-45to55kBtuh-18p0seer</v>
      </c>
    </row>
    <row r="71" spans="1:61" s="61" customFormat="1" ht="15" customHeight="1">
      <c r="A71" s="14">
        <v>839</v>
      </c>
      <c r="B71" s="14" t="s">
        <v>232</v>
      </c>
      <c r="C71" s="14" t="s">
        <v>233</v>
      </c>
      <c r="D71" s="14" t="s">
        <v>75</v>
      </c>
      <c r="E71" s="14" t="s">
        <v>76</v>
      </c>
      <c r="F71" s="17">
        <v>41920</v>
      </c>
      <c r="G71" s="14" t="s">
        <v>232</v>
      </c>
      <c r="H71" s="14" t="s">
        <v>9</v>
      </c>
      <c r="I71" s="14" t="s">
        <v>77</v>
      </c>
      <c r="J71" s="14" t="s">
        <v>78</v>
      </c>
      <c r="M71" s="14" t="s">
        <v>78</v>
      </c>
      <c r="O71" s="14" t="b">
        <v>0</v>
      </c>
      <c r="Q71" s="14" t="b">
        <v>0</v>
      </c>
      <c r="R71" s="14" t="s">
        <v>79</v>
      </c>
      <c r="S71" s="14" t="s">
        <v>80</v>
      </c>
      <c r="T71" s="14" t="s">
        <v>81</v>
      </c>
      <c r="U71" s="14" t="s">
        <v>82</v>
      </c>
      <c r="V71" s="14" t="s">
        <v>83</v>
      </c>
      <c r="W71" s="14" t="s">
        <v>203</v>
      </c>
      <c r="X71" s="61" t="str">
        <f>IFERROR(VLOOKUP(AF71,[1]MeasureCost!$B$6:$B$80,1,FALSE),"")</f>
        <v>dxAC-Com-Split-55to65kBTUh-SEER-15.0</v>
      </c>
      <c r="Y71" s="61" t="str">
        <f>IFERROR(VLOOKUP(AE71,[1]MeasureCost!$B$6:$B$80,1,FALSE),"")</f>
        <v>dxAC-Com-Split-55to65kBTUh-SEER-14.0</v>
      </c>
      <c r="Z71" s="14" t="s">
        <v>85</v>
      </c>
      <c r="AA71" s="14" t="s">
        <v>234</v>
      </c>
      <c r="AB71" s="14" t="s">
        <v>235</v>
      </c>
      <c r="AC71" s="14" t="s">
        <v>236</v>
      </c>
      <c r="AE71" s="14" t="s">
        <v>237</v>
      </c>
      <c r="AF71" s="14" t="s">
        <v>238</v>
      </c>
      <c r="AG71" s="14" t="s">
        <v>91</v>
      </c>
      <c r="AI71" s="14" t="b">
        <v>0</v>
      </c>
      <c r="AJ71" s="14" t="b">
        <v>0</v>
      </c>
      <c r="AL71" s="14" t="s">
        <v>92</v>
      </c>
      <c r="AM71" s="14" t="s">
        <v>85</v>
      </c>
      <c r="AO71" s="14" t="s">
        <v>78</v>
      </c>
      <c r="AP71" s="17">
        <v>42005</v>
      </c>
      <c r="AR71" s="14" t="s">
        <v>9</v>
      </c>
      <c r="AW71" s="14" t="s">
        <v>77</v>
      </c>
      <c r="AX71" s="78">
        <f>VLOOKUP(X71,[1]MeasureCost!$B$6:$Z$97,24,FALSE)</f>
        <v>1.4</v>
      </c>
      <c r="AY71" s="78">
        <f>VLOOKUP(X71,[1]MeasureCost!$B$6:$Z$97,25,FALSE)</f>
        <v>5</v>
      </c>
      <c r="AZ71" s="78">
        <v>3</v>
      </c>
      <c r="BA71" s="18">
        <f>VLOOKUP(X71,[1]MeasureCost!$B$6:$W$97,22,FALSE)</f>
        <v>827.72279999999967</v>
      </c>
      <c r="BB71" s="18">
        <f>VLOOKUP(X71,[1]MeasureCost!$B$6:$W$97,20,FALSE)</f>
        <v>331.21440000000001</v>
      </c>
      <c r="BC71" s="18">
        <f t="shared" si="7"/>
        <v>1821.3659999999995</v>
      </c>
      <c r="BD71" s="18">
        <f>VLOOKUP(Y71,[1]MeasureCost!$B$6:$W$97,22,FALSE)</f>
        <v>551.33880000000011</v>
      </c>
      <c r="BE71" s="18">
        <f>VLOOKUP(Y71,[1]MeasureCost!$B$6:$W$97,20,FALSE)</f>
        <v>331.21440000000001</v>
      </c>
      <c r="BF71" s="18">
        <f t="shared" si="8"/>
        <v>1544.982</v>
      </c>
      <c r="BG71" s="19">
        <f t="shared" si="9"/>
        <v>92.127999999999858</v>
      </c>
      <c r="BI71" s="61" t="str">
        <f t="shared" si="10"/>
        <v>NE-HVAC-airAC-Split-55to65kBtuh-15p0seer</v>
      </c>
    </row>
    <row r="72" spans="1:61" s="61" customFormat="1" ht="15" customHeight="1">
      <c r="A72" s="14">
        <v>840</v>
      </c>
      <c r="B72" s="14" t="s">
        <v>239</v>
      </c>
      <c r="C72" s="14" t="s">
        <v>240</v>
      </c>
      <c r="D72" s="14" t="s">
        <v>75</v>
      </c>
      <c r="E72" s="14" t="s">
        <v>76</v>
      </c>
      <c r="F72" s="17">
        <v>41920</v>
      </c>
      <c r="G72" s="14" t="s">
        <v>239</v>
      </c>
      <c r="H72" s="14" t="s">
        <v>9</v>
      </c>
      <c r="I72" s="14" t="s">
        <v>77</v>
      </c>
      <c r="J72" s="14" t="s">
        <v>78</v>
      </c>
      <c r="M72" s="14" t="s">
        <v>78</v>
      </c>
      <c r="O72" s="14" t="b">
        <v>0</v>
      </c>
      <c r="Q72" s="14" t="b">
        <v>0</v>
      </c>
      <c r="R72" s="14" t="s">
        <v>79</v>
      </c>
      <c r="S72" s="14" t="s">
        <v>80</v>
      </c>
      <c r="T72" s="14" t="s">
        <v>81</v>
      </c>
      <c r="U72" s="14" t="s">
        <v>82</v>
      </c>
      <c r="V72" s="14" t="s">
        <v>83</v>
      </c>
      <c r="W72" s="14" t="s">
        <v>203</v>
      </c>
      <c r="X72" s="61" t="str">
        <f>IFERROR(VLOOKUP(AF72,[1]MeasureCost!$B$6:$B$80,1,FALSE),"")</f>
        <v>dxAC-Com-Split-55to65kBTUh-SEER-16.0</v>
      </c>
      <c r="Y72" s="61" t="str">
        <f>IFERROR(VLOOKUP(AE72,[1]MeasureCost!$B$6:$B$80,1,FALSE),"")</f>
        <v>dxAC-Com-Split-55to65kBTUh-SEER-14.0</v>
      </c>
      <c r="Z72" s="14" t="s">
        <v>85</v>
      </c>
      <c r="AA72" s="14" t="s">
        <v>234</v>
      </c>
      <c r="AB72" s="14" t="s">
        <v>235</v>
      </c>
      <c r="AC72" s="14" t="s">
        <v>241</v>
      </c>
      <c r="AE72" s="14" t="s">
        <v>237</v>
      </c>
      <c r="AF72" s="14" t="s">
        <v>242</v>
      </c>
      <c r="AG72" s="14" t="s">
        <v>91</v>
      </c>
      <c r="AI72" s="14" t="b">
        <v>0</v>
      </c>
      <c r="AJ72" s="14" t="b">
        <v>0</v>
      </c>
      <c r="AL72" s="14" t="s">
        <v>92</v>
      </c>
      <c r="AM72" s="14" t="s">
        <v>85</v>
      </c>
      <c r="AO72" s="14" t="s">
        <v>78</v>
      </c>
      <c r="AP72" s="17">
        <v>42005</v>
      </c>
      <c r="AR72" s="14" t="s">
        <v>9</v>
      </c>
      <c r="AW72" s="14" t="s">
        <v>77</v>
      </c>
      <c r="AX72" s="78">
        <f>VLOOKUP(X72,[1]MeasureCost!$B$6:$Z$97,24,FALSE)</f>
        <v>1.4</v>
      </c>
      <c r="AY72" s="78">
        <f>VLOOKUP(X72,[1]MeasureCost!$B$6:$Z$97,25,FALSE)</f>
        <v>5</v>
      </c>
      <c r="AZ72" s="78">
        <v>3</v>
      </c>
      <c r="BA72" s="18">
        <f>VLOOKUP(X72,[1]MeasureCost!$B$6:$W$97,22,FALSE)</f>
        <v>1104.1067999999998</v>
      </c>
      <c r="BB72" s="18">
        <f>VLOOKUP(X72,[1]MeasureCost!$B$6:$W$97,20,FALSE)</f>
        <v>331.21440000000001</v>
      </c>
      <c r="BC72" s="18">
        <f t="shared" si="7"/>
        <v>2097.75</v>
      </c>
      <c r="BD72" s="18">
        <f>VLOOKUP(Y72,[1]MeasureCost!$B$6:$W$97,22,FALSE)</f>
        <v>551.33880000000011</v>
      </c>
      <c r="BE72" s="18">
        <f>VLOOKUP(Y72,[1]MeasureCost!$B$6:$W$97,20,FALSE)</f>
        <v>331.21440000000001</v>
      </c>
      <c r="BF72" s="18">
        <f t="shared" si="8"/>
        <v>1544.982</v>
      </c>
      <c r="BG72" s="19">
        <f t="shared" si="9"/>
        <v>184.256</v>
      </c>
      <c r="BI72" s="61" t="str">
        <f t="shared" si="10"/>
        <v>NE-HVAC-airAC-Split-55to65kBtuh-16p0seer</v>
      </c>
    </row>
    <row r="73" spans="1:61" s="61" customFormat="1" ht="15" customHeight="1">
      <c r="A73" s="14">
        <v>841</v>
      </c>
      <c r="B73" s="14" t="s">
        <v>243</v>
      </c>
      <c r="C73" s="14" t="s">
        <v>244</v>
      </c>
      <c r="D73" s="14" t="s">
        <v>75</v>
      </c>
      <c r="E73" s="14" t="s">
        <v>76</v>
      </c>
      <c r="F73" s="17">
        <v>41920</v>
      </c>
      <c r="G73" s="14" t="s">
        <v>243</v>
      </c>
      <c r="H73" s="14" t="s">
        <v>9</v>
      </c>
      <c r="I73" s="14" t="s">
        <v>77</v>
      </c>
      <c r="J73" s="14" t="s">
        <v>78</v>
      </c>
      <c r="M73" s="14" t="s">
        <v>78</v>
      </c>
      <c r="O73" s="14" t="b">
        <v>0</v>
      </c>
      <c r="Q73" s="14" t="b">
        <v>0</v>
      </c>
      <c r="R73" s="14" t="s">
        <v>79</v>
      </c>
      <c r="S73" s="14" t="s">
        <v>80</v>
      </c>
      <c r="T73" s="14" t="s">
        <v>81</v>
      </c>
      <c r="U73" s="14" t="s">
        <v>82</v>
      </c>
      <c r="V73" s="14" t="s">
        <v>83</v>
      </c>
      <c r="W73" s="14" t="s">
        <v>203</v>
      </c>
      <c r="X73" s="61" t="str">
        <f>IFERROR(VLOOKUP(AF73,[1]MeasureCost!$B$6:$B$80,1,FALSE),"")</f>
        <v>dxAC-Com-Split-55to65kBTUh-SEER-17.0</v>
      </c>
      <c r="Y73" s="61" t="str">
        <f>IFERROR(VLOOKUP(AE73,[1]MeasureCost!$B$6:$B$80,1,FALSE),"")</f>
        <v>dxAC-Com-Split-55to65kBTUh-SEER-14.0</v>
      </c>
      <c r="Z73" s="14" t="s">
        <v>85</v>
      </c>
      <c r="AA73" s="14" t="s">
        <v>234</v>
      </c>
      <c r="AB73" s="14" t="s">
        <v>235</v>
      </c>
      <c r="AC73" s="14" t="s">
        <v>245</v>
      </c>
      <c r="AE73" s="14" t="s">
        <v>237</v>
      </c>
      <c r="AF73" s="14" t="s">
        <v>246</v>
      </c>
      <c r="AG73" s="14" t="s">
        <v>91</v>
      </c>
      <c r="AI73" s="14" t="b">
        <v>0</v>
      </c>
      <c r="AJ73" s="14" t="b">
        <v>0</v>
      </c>
      <c r="AL73" s="14" t="s">
        <v>92</v>
      </c>
      <c r="AM73" s="14" t="s">
        <v>85</v>
      </c>
      <c r="AO73" s="14" t="s">
        <v>78</v>
      </c>
      <c r="AP73" s="17">
        <v>42005</v>
      </c>
      <c r="AR73" s="14" t="s">
        <v>9</v>
      </c>
      <c r="AW73" s="14" t="s">
        <v>77</v>
      </c>
      <c r="AX73" s="78">
        <f>VLOOKUP(X73,[1]MeasureCost!$B$6:$Z$97,24,FALSE)</f>
        <v>1.4</v>
      </c>
      <c r="AY73" s="78">
        <f>VLOOKUP(X73,[1]MeasureCost!$B$6:$Z$97,25,FALSE)</f>
        <v>5</v>
      </c>
      <c r="AZ73" s="78">
        <v>3</v>
      </c>
      <c r="BA73" s="18">
        <f>VLOOKUP(X73,[1]MeasureCost!$B$6:$W$97,22,FALSE)</f>
        <v>1380.4908</v>
      </c>
      <c r="BB73" s="18">
        <f>VLOOKUP(X73,[1]MeasureCost!$B$6:$W$97,20,FALSE)</f>
        <v>331.21440000000001</v>
      </c>
      <c r="BC73" s="18">
        <f t="shared" si="7"/>
        <v>2374.134</v>
      </c>
      <c r="BD73" s="18">
        <f>VLOOKUP(Y73,[1]MeasureCost!$B$6:$W$97,22,FALSE)</f>
        <v>551.33880000000011</v>
      </c>
      <c r="BE73" s="18">
        <f>VLOOKUP(Y73,[1]MeasureCost!$B$6:$W$97,20,FALSE)</f>
        <v>331.21440000000001</v>
      </c>
      <c r="BF73" s="18">
        <f t="shared" si="8"/>
        <v>1544.982</v>
      </c>
      <c r="BG73" s="19">
        <f t="shared" si="9"/>
        <v>276.38400000000001</v>
      </c>
      <c r="BI73" s="61" t="str">
        <f t="shared" si="10"/>
        <v>NE-HVAC-airAC-Split-55to65kBtuh-17p0seer</v>
      </c>
    </row>
    <row r="74" spans="1:61" s="61" customFormat="1" ht="15" customHeight="1">
      <c r="A74" s="14">
        <v>842</v>
      </c>
      <c r="B74" s="14" t="s">
        <v>247</v>
      </c>
      <c r="C74" s="14" t="s">
        <v>248</v>
      </c>
      <c r="D74" s="14" t="s">
        <v>75</v>
      </c>
      <c r="E74" s="14" t="s">
        <v>76</v>
      </c>
      <c r="F74" s="17">
        <v>41920</v>
      </c>
      <c r="G74" s="14" t="s">
        <v>247</v>
      </c>
      <c r="H74" s="14" t="s">
        <v>9</v>
      </c>
      <c r="I74" s="14" t="s">
        <v>77</v>
      </c>
      <c r="J74" s="14" t="s">
        <v>78</v>
      </c>
      <c r="M74" s="14" t="s">
        <v>78</v>
      </c>
      <c r="O74" s="14" t="b">
        <v>0</v>
      </c>
      <c r="Q74" s="14" t="b">
        <v>0</v>
      </c>
      <c r="R74" s="14" t="s">
        <v>79</v>
      </c>
      <c r="S74" s="14" t="s">
        <v>80</v>
      </c>
      <c r="T74" s="14" t="s">
        <v>81</v>
      </c>
      <c r="U74" s="14" t="s">
        <v>82</v>
      </c>
      <c r="V74" s="14" t="s">
        <v>83</v>
      </c>
      <c r="W74" s="14" t="s">
        <v>203</v>
      </c>
      <c r="X74" s="61" t="str">
        <f>IFERROR(VLOOKUP(AF74,[1]MeasureCost!$B$6:$B$80,1,FALSE),"")</f>
        <v>dxAC-Com-Split-55to65kBTUh-SEER-18.0</v>
      </c>
      <c r="Y74" s="61" t="str">
        <f>IFERROR(VLOOKUP(AE74,[1]MeasureCost!$B$6:$B$80,1,FALSE),"")</f>
        <v>dxAC-Com-Split-55to65kBTUh-SEER-14.0</v>
      </c>
      <c r="Z74" s="14" t="s">
        <v>85</v>
      </c>
      <c r="AA74" s="14" t="s">
        <v>234</v>
      </c>
      <c r="AB74" s="14" t="s">
        <v>235</v>
      </c>
      <c r="AC74" s="14" t="s">
        <v>249</v>
      </c>
      <c r="AE74" s="14" t="s">
        <v>237</v>
      </c>
      <c r="AF74" s="14" t="s">
        <v>250</v>
      </c>
      <c r="AG74" s="14" t="s">
        <v>91</v>
      </c>
      <c r="AI74" s="14" t="b">
        <v>0</v>
      </c>
      <c r="AJ74" s="14" t="b">
        <v>0</v>
      </c>
      <c r="AL74" s="14" t="s">
        <v>92</v>
      </c>
      <c r="AM74" s="14" t="s">
        <v>85</v>
      </c>
      <c r="AO74" s="14" t="s">
        <v>78</v>
      </c>
      <c r="AP74" s="17">
        <v>42005</v>
      </c>
      <c r="AR74" s="14" t="s">
        <v>9</v>
      </c>
      <c r="AW74" s="14" t="s">
        <v>77</v>
      </c>
      <c r="AX74" s="78">
        <f>VLOOKUP(X74,[1]MeasureCost!$B$6:$Z$97,24,FALSE)</f>
        <v>1.4</v>
      </c>
      <c r="AY74" s="78">
        <f>VLOOKUP(X74,[1]MeasureCost!$B$6:$Z$97,25,FALSE)</f>
        <v>5</v>
      </c>
      <c r="AZ74" s="78">
        <v>3</v>
      </c>
      <c r="BA74" s="18">
        <f>VLOOKUP(X74,[1]MeasureCost!$B$6:$W$97,22,FALSE)</f>
        <v>1656.8748000000003</v>
      </c>
      <c r="BB74" s="18">
        <f>VLOOKUP(X74,[1]MeasureCost!$B$6:$W$97,20,FALSE)</f>
        <v>331.21440000000001</v>
      </c>
      <c r="BC74" s="18">
        <f t="shared" si="7"/>
        <v>2650.518</v>
      </c>
      <c r="BD74" s="18">
        <f>VLOOKUP(Y74,[1]MeasureCost!$B$6:$W$97,22,FALSE)</f>
        <v>551.33880000000011</v>
      </c>
      <c r="BE74" s="18">
        <f>VLOOKUP(Y74,[1]MeasureCost!$B$6:$W$97,20,FALSE)</f>
        <v>331.21440000000001</v>
      </c>
      <c r="BF74" s="18">
        <f t="shared" si="8"/>
        <v>1544.982</v>
      </c>
      <c r="BG74" s="19">
        <f t="shared" si="9"/>
        <v>368.512</v>
      </c>
      <c r="BI74" s="61" t="str">
        <f t="shared" si="10"/>
        <v>NE-HVAC-airAC-Split-55to65kBtuh-18p0seer</v>
      </c>
    </row>
    <row r="75" spans="1:61" s="61" customFormat="1" ht="15" customHeight="1">
      <c r="A75" s="14">
        <v>843</v>
      </c>
      <c r="B75" s="14" t="s">
        <v>251</v>
      </c>
      <c r="C75" s="14" t="s">
        <v>252</v>
      </c>
      <c r="D75" s="14" t="s">
        <v>75</v>
      </c>
      <c r="E75" s="14" t="s">
        <v>76</v>
      </c>
      <c r="F75" s="17">
        <v>41927</v>
      </c>
      <c r="G75" s="14" t="s">
        <v>251</v>
      </c>
      <c r="H75" s="14" t="s">
        <v>9</v>
      </c>
      <c r="I75" s="14" t="s">
        <v>77</v>
      </c>
      <c r="J75" s="14" t="s">
        <v>78</v>
      </c>
      <c r="M75" s="14" t="s">
        <v>78</v>
      </c>
      <c r="O75" s="14" t="b">
        <v>0</v>
      </c>
      <c r="Q75" s="14" t="b">
        <v>0</v>
      </c>
      <c r="R75" s="14" t="s">
        <v>79</v>
      </c>
      <c r="S75" s="14" t="s">
        <v>80</v>
      </c>
      <c r="T75" s="14" t="s">
        <v>81</v>
      </c>
      <c r="U75" s="14" t="s">
        <v>82</v>
      </c>
      <c r="V75" s="14" t="s">
        <v>83</v>
      </c>
      <c r="W75" s="14" t="s">
        <v>203</v>
      </c>
      <c r="X75" s="61" t="str">
        <f>IFERROR(VLOOKUP(AF75,[1]MeasureCost!$B$6:$B$80,1,FALSE),"")</f>
        <v>dxAC-Com-Split-55to65kBTUh-SEER-15.0</v>
      </c>
      <c r="Y75" s="61" t="str">
        <f>IFERROR(VLOOKUP(AE75,[1]MeasureCost!$B$6:$B$80,1,FALSE),"")</f>
        <v>dxAC-Com-Split-55to65kBTUh-SEER-14.0</v>
      </c>
      <c r="Z75" s="14" t="s">
        <v>85</v>
      </c>
      <c r="AA75" s="14" t="s">
        <v>253</v>
      </c>
      <c r="AB75" s="14" t="s">
        <v>235</v>
      </c>
      <c r="AC75" s="14" t="s">
        <v>236</v>
      </c>
      <c r="AE75" s="14" t="s">
        <v>237</v>
      </c>
      <c r="AF75" s="14" t="s">
        <v>238</v>
      </c>
      <c r="AG75" s="14" t="s">
        <v>91</v>
      </c>
      <c r="AI75" s="14" t="b">
        <v>0</v>
      </c>
      <c r="AJ75" s="14" t="b">
        <v>0</v>
      </c>
      <c r="AL75" s="14" t="s">
        <v>92</v>
      </c>
      <c r="AM75" s="14" t="s">
        <v>85</v>
      </c>
      <c r="AO75" s="14" t="s">
        <v>78</v>
      </c>
      <c r="AP75" s="17">
        <v>42005</v>
      </c>
      <c r="AR75" s="14" t="s">
        <v>9</v>
      </c>
      <c r="AW75" s="14" t="s">
        <v>77</v>
      </c>
      <c r="AX75" s="78">
        <f>VLOOKUP(X75,[1]MeasureCost!$B$6:$Z$97,24,FALSE)</f>
        <v>1.4</v>
      </c>
      <c r="AY75" s="78">
        <f>VLOOKUP(X75,[1]MeasureCost!$B$6:$Z$97,25,FALSE)</f>
        <v>5</v>
      </c>
      <c r="AZ75" s="78">
        <v>3</v>
      </c>
      <c r="BA75" s="18">
        <f>VLOOKUP(X75,[1]MeasureCost!$B$6:$W$97,22,FALSE)</f>
        <v>827.72279999999967</v>
      </c>
      <c r="BB75" s="18">
        <f>VLOOKUP(X75,[1]MeasureCost!$B$6:$W$97,20,FALSE)</f>
        <v>331.21440000000001</v>
      </c>
      <c r="BC75" s="18">
        <f t="shared" si="7"/>
        <v>1821.3659999999995</v>
      </c>
      <c r="BD75" s="18">
        <f>VLOOKUP(Y75,[1]MeasureCost!$B$6:$W$97,22,FALSE)</f>
        <v>551.33880000000011</v>
      </c>
      <c r="BE75" s="18">
        <f>VLOOKUP(Y75,[1]MeasureCost!$B$6:$W$97,20,FALSE)</f>
        <v>331.21440000000001</v>
      </c>
      <c r="BF75" s="18">
        <f t="shared" si="8"/>
        <v>1544.982</v>
      </c>
      <c r="BG75" s="19">
        <f t="shared" si="9"/>
        <v>92.127999999999858</v>
      </c>
      <c r="BI75" s="61" t="str">
        <f t="shared" si="10"/>
        <v>NE-HVAC-airAC-Split-55to65kBtuh-15p0seer-wPreEcono</v>
      </c>
    </row>
    <row r="76" spans="1:61" s="61" customFormat="1" ht="15" customHeight="1">
      <c r="A76" s="14">
        <v>844</v>
      </c>
      <c r="B76" s="14" t="s">
        <v>254</v>
      </c>
      <c r="C76" s="14" t="s">
        <v>255</v>
      </c>
      <c r="D76" s="14" t="s">
        <v>75</v>
      </c>
      <c r="E76" s="14" t="s">
        <v>76</v>
      </c>
      <c r="F76" s="17">
        <v>41927</v>
      </c>
      <c r="G76" s="14" t="s">
        <v>254</v>
      </c>
      <c r="H76" s="14" t="s">
        <v>9</v>
      </c>
      <c r="I76" s="14" t="s">
        <v>77</v>
      </c>
      <c r="J76" s="14" t="s">
        <v>78</v>
      </c>
      <c r="M76" s="14" t="s">
        <v>78</v>
      </c>
      <c r="O76" s="14" t="b">
        <v>0</v>
      </c>
      <c r="Q76" s="14" t="b">
        <v>0</v>
      </c>
      <c r="R76" s="14" t="s">
        <v>79</v>
      </c>
      <c r="S76" s="14" t="s">
        <v>80</v>
      </c>
      <c r="T76" s="14" t="s">
        <v>81</v>
      </c>
      <c r="U76" s="14" t="s">
        <v>82</v>
      </c>
      <c r="V76" s="14" t="s">
        <v>83</v>
      </c>
      <c r="W76" s="14" t="s">
        <v>203</v>
      </c>
      <c r="X76" s="61" t="str">
        <f>IFERROR(VLOOKUP(AF76,[1]MeasureCost!$B$6:$B$80,1,FALSE),"")</f>
        <v>dxAC-Com-Split-55to65kBTUh-SEER-16.0</v>
      </c>
      <c r="Y76" s="61" t="str">
        <f>IFERROR(VLOOKUP(AE76,[1]MeasureCost!$B$6:$B$80,1,FALSE),"")</f>
        <v>dxAC-Com-Split-55to65kBTUh-SEER-14.0</v>
      </c>
      <c r="Z76" s="14" t="s">
        <v>85</v>
      </c>
      <c r="AA76" s="14" t="s">
        <v>253</v>
      </c>
      <c r="AB76" s="14" t="s">
        <v>235</v>
      </c>
      <c r="AC76" s="14" t="s">
        <v>241</v>
      </c>
      <c r="AE76" s="14" t="s">
        <v>237</v>
      </c>
      <c r="AF76" s="14" t="s">
        <v>242</v>
      </c>
      <c r="AG76" s="14" t="s">
        <v>91</v>
      </c>
      <c r="AI76" s="14" t="b">
        <v>0</v>
      </c>
      <c r="AJ76" s="14" t="b">
        <v>0</v>
      </c>
      <c r="AL76" s="14" t="s">
        <v>92</v>
      </c>
      <c r="AM76" s="14" t="s">
        <v>85</v>
      </c>
      <c r="AO76" s="14" t="s">
        <v>78</v>
      </c>
      <c r="AP76" s="17">
        <v>42005</v>
      </c>
      <c r="AR76" s="14" t="s">
        <v>9</v>
      </c>
      <c r="AW76" s="14" t="s">
        <v>77</v>
      </c>
      <c r="AX76" s="78">
        <f>VLOOKUP(X76,[1]MeasureCost!$B$6:$Z$97,24,FALSE)</f>
        <v>1.4</v>
      </c>
      <c r="AY76" s="78">
        <f>VLOOKUP(X76,[1]MeasureCost!$B$6:$Z$97,25,FALSE)</f>
        <v>5</v>
      </c>
      <c r="AZ76" s="78">
        <v>3</v>
      </c>
      <c r="BA76" s="18">
        <f>VLOOKUP(X76,[1]MeasureCost!$B$6:$W$97,22,FALSE)</f>
        <v>1104.1067999999998</v>
      </c>
      <c r="BB76" s="18">
        <f>VLOOKUP(X76,[1]MeasureCost!$B$6:$W$97,20,FALSE)</f>
        <v>331.21440000000001</v>
      </c>
      <c r="BC76" s="18">
        <f t="shared" si="7"/>
        <v>2097.75</v>
      </c>
      <c r="BD76" s="18">
        <f>VLOOKUP(Y76,[1]MeasureCost!$B$6:$W$97,22,FALSE)</f>
        <v>551.33880000000011</v>
      </c>
      <c r="BE76" s="18">
        <f>VLOOKUP(Y76,[1]MeasureCost!$B$6:$W$97,20,FALSE)</f>
        <v>331.21440000000001</v>
      </c>
      <c r="BF76" s="18">
        <f t="shared" si="8"/>
        <v>1544.982</v>
      </c>
      <c r="BG76" s="19">
        <f t="shared" si="9"/>
        <v>184.256</v>
      </c>
      <c r="BI76" s="61" t="str">
        <f t="shared" si="10"/>
        <v>NE-HVAC-airAC-Split-55to65kBtuh-16p0seer-wPreEcono</v>
      </c>
    </row>
    <row r="77" spans="1:61" s="61" customFormat="1" ht="15" customHeight="1">
      <c r="A77" s="14">
        <v>845</v>
      </c>
      <c r="B77" s="14" t="s">
        <v>256</v>
      </c>
      <c r="C77" s="14" t="s">
        <v>257</v>
      </c>
      <c r="D77" s="14" t="s">
        <v>75</v>
      </c>
      <c r="E77" s="14" t="s">
        <v>76</v>
      </c>
      <c r="F77" s="17">
        <v>41927</v>
      </c>
      <c r="G77" s="14" t="s">
        <v>256</v>
      </c>
      <c r="H77" s="14" t="s">
        <v>9</v>
      </c>
      <c r="I77" s="14" t="s">
        <v>77</v>
      </c>
      <c r="J77" s="14" t="s">
        <v>78</v>
      </c>
      <c r="M77" s="14" t="s">
        <v>78</v>
      </c>
      <c r="O77" s="14" t="b">
        <v>0</v>
      </c>
      <c r="Q77" s="14" t="b">
        <v>0</v>
      </c>
      <c r="R77" s="14" t="s">
        <v>79</v>
      </c>
      <c r="S77" s="14" t="s">
        <v>80</v>
      </c>
      <c r="T77" s="14" t="s">
        <v>81</v>
      </c>
      <c r="U77" s="14" t="s">
        <v>82</v>
      </c>
      <c r="V77" s="14" t="s">
        <v>83</v>
      </c>
      <c r="W77" s="14" t="s">
        <v>203</v>
      </c>
      <c r="X77" s="61" t="str">
        <f>IFERROR(VLOOKUP(AF77,[1]MeasureCost!$B$6:$B$80,1,FALSE),"")</f>
        <v>dxAC-Com-Split-55to65kBTUh-SEER-17.0</v>
      </c>
      <c r="Y77" s="61" t="str">
        <f>IFERROR(VLOOKUP(AE77,[1]MeasureCost!$B$6:$B$80,1,FALSE),"")</f>
        <v>dxAC-Com-Split-55to65kBTUh-SEER-14.0</v>
      </c>
      <c r="Z77" s="14" t="s">
        <v>85</v>
      </c>
      <c r="AA77" s="14" t="s">
        <v>253</v>
      </c>
      <c r="AB77" s="14" t="s">
        <v>235</v>
      </c>
      <c r="AC77" s="14" t="s">
        <v>245</v>
      </c>
      <c r="AE77" s="14" t="s">
        <v>237</v>
      </c>
      <c r="AF77" s="14" t="s">
        <v>246</v>
      </c>
      <c r="AG77" s="14" t="s">
        <v>91</v>
      </c>
      <c r="AI77" s="14" t="b">
        <v>0</v>
      </c>
      <c r="AJ77" s="14" t="b">
        <v>0</v>
      </c>
      <c r="AL77" s="14" t="s">
        <v>92</v>
      </c>
      <c r="AM77" s="14" t="s">
        <v>85</v>
      </c>
      <c r="AO77" s="14" t="s">
        <v>78</v>
      </c>
      <c r="AP77" s="17">
        <v>42005</v>
      </c>
      <c r="AR77" s="14" t="s">
        <v>9</v>
      </c>
      <c r="AW77" s="14" t="s">
        <v>77</v>
      </c>
      <c r="AX77" s="78">
        <f>VLOOKUP(X77,[1]MeasureCost!$B$6:$Z$97,24,FALSE)</f>
        <v>1.4</v>
      </c>
      <c r="AY77" s="78">
        <f>VLOOKUP(X77,[1]MeasureCost!$B$6:$Z$97,25,FALSE)</f>
        <v>5</v>
      </c>
      <c r="AZ77" s="78">
        <v>3</v>
      </c>
      <c r="BA77" s="18">
        <f>VLOOKUP(X77,[1]MeasureCost!$B$6:$W$97,22,FALSE)</f>
        <v>1380.4908</v>
      </c>
      <c r="BB77" s="18">
        <f>VLOOKUP(X77,[1]MeasureCost!$B$6:$W$97,20,FALSE)</f>
        <v>331.21440000000001</v>
      </c>
      <c r="BC77" s="18">
        <f t="shared" si="7"/>
        <v>2374.134</v>
      </c>
      <c r="BD77" s="18">
        <f>VLOOKUP(Y77,[1]MeasureCost!$B$6:$W$97,22,FALSE)</f>
        <v>551.33880000000011</v>
      </c>
      <c r="BE77" s="18">
        <f>VLOOKUP(Y77,[1]MeasureCost!$B$6:$W$97,20,FALSE)</f>
        <v>331.21440000000001</v>
      </c>
      <c r="BF77" s="18">
        <f t="shared" si="8"/>
        <v>1544.982</v>
      </c>
      <c r="BG77" s="19">
        <f t="shared" si="9"/>
        <v>276.38400000000001</v>
      </c>
      <c r="BI77" s="61" t="str">
        <f t="shared" si="10"/>
        <v>NE-HVAC-airAC-Split-55to65kBtuh-17p0seer-wPreEcono</v>
      </c>
    </row>
    <row r="78" spans="1:61" s="61" customFormat="1" ht="15" customHeight="1">
      <c r="A78" s="14">
        <v>846</v>
      </c>
      <c r="B78" s="14" t="s">
        <v>258</v>
      </c>
      <c r="C78" s="14" t="s">
        <v>259</v>
      </c>
      <c r="D78" s="14" t="s">
        <v>75</v>
      </c>
      <c r="E78" s="14" t="s">
        <v>76</v>
      </c>
      <c r="F78" s="17">
        <v>41927</v>
      </c>
      <c r="G78" s="14" t="s">
        <v>258</v>
      </c>
      <c r="H78" s="14" t="s">
        <v>9</v>
      </c>
      <c r="I78" s="14" t="s">
        <v>77</v>
      </c>
      <c r="J78" s="14" t="s">
        <v>78</v>
      </c>
      <c r="M78" s="14" t="s">
        <v>78</v>
      </c>
      <c r="O78" s="14" t="b">
        <v>0</v>
      </c>
      <c r="Q78" s="14" t="b">
        <v>0</v>
      </c>
      <c r="R78" s="14" t="s">
        <v>79</v>
      </c>
      <c r="S78" s="14" t="s">
        <v>80</v>
      </c>
      <c r="T78" s="14" t="s">
        <v>81</v>
      </c>
      <c r="U78" s="14" t="s">
        <v>82</v>
      </c>
      <c r="V78" s="14" t="s">
        <v>83</v>
      </c>
      <c r="W78" s="14" t="s">
        <v>203</v>
      </c>
      <c r="X78" s="61" t="str">
        <f>IFERROR(VLOOKUP(AF78,[1]MeasureCost!$B$6:$B$80,1,FALSE),"")</f>
        <v>dxAC-Com-Split-55to65kBTUh-SEER-18.0</v>
      </c>
      <c r="Y78" s="61" t="str">
        <f>IFERROR(VLOOKUP(AE78,[1]MeasureCost!$B$6:$B$80,1,FALSE),"")</f>
        <v>dxAC-Com-Split-55to65kBTUh-SEER-14.0</v>
      </c>
      <c r="Z78" s="14" t="s">
        <v>85</v>
      </c>
      <c r="AA78" s="14" t="s">
        <v>253</v>
      </c>
      <c r="AB78" s="14" t="s">
        <v>235</v>
      </c>
      <c r="AC78" s="14" t="s">
        <v>249</v>
      </c>
      <c r="AE78" s="14" t="s">
        <v>237</v>
      </c>
      <c r="AF78" s="14" t="s">
        <v>250</v>
      </c>
      <c r="AG78" s="14" t="s">
        <v>91</v>
      </c>
      <c r="AI78" s="14" t="b">
        <v>0</v>
      </c>
      <c r="AJ78" s="14" t="b">
        <v>0</v>
      </c>
      <c r="AL78" s="14" t="s">
        <v>92</v>
      </c>
      <c r="AM78" s="14" t="s">
        <v>85</v>
      </c>
      <c r="AO78" s="14" t="s">
        <v>78</v>
      </c>
      <c r="AP78" s="17">
        <v>42005</v>
      </c>
      <c r="AR78" s="14" t="s">
        <v>9</v>
      </c>
      <c r="AW78" s="14" t="s">
        <v>77</v>
      </c>
      <c r="AX78" s="78">
        <f>VLOOKUP(X78,[1]MeasureCost!$B$6:$Z$97,24,FALSE)</f>
        <v>1.4</v>
      </c>
      <c r="AY78" s="78">
        <f>VLOOKUP(X78,[1]MeasureCost!$B$6:$Z$97,25,FALSE)</f>
        <v>5</v>
      </c>
      <c r="AZ78" s="78">
        <v>3</v>
      </c>
      <c r="BA78" s="18">
        <f>VLOOKUP(X78,[1]MeasureCost!$B$6:$W$97,22,FALSE)</f>
        <v>1656.8748000000003</v>
      </c>
      <c r="BB78" s="18">
        <f>VLOOKUP(X78,[1]MeasureCost!$B$6:$W$97,20,FALSE)</f>
        <v>331.21440000000001</v>
      </c>
      <c r="BC78" s="18">
        <f t="shared" si="7"/>
        <v>2650.518</v>
      </c>
      <c r="BD78" s="18">
        <f>VLOOKUP(Y78,[1]MeasureCost!$B$6:$W$97,22,FALSE)</f>
        <v>551.33880000000011</v>
      </c>
      <c r="BE78" s="18">
        <f>VLOOKUP(Y78,[1]MeasureCost!$B$6:$W$97,20,FALSE)</f>
        <v>331.21440000000001</v>
      </c>
      <c r="BF78" s="18">
        <f t="shared" si="8"/>
        <v>1544.982</v>
      </c>
      <c r="BG78" s="19">
        <f t="shared" si="9"/>
        <v>368.512</v>
      </c>
      <c r="BI78" s="61" t="str">
        <f t="shared" si="10"/>
        <v>NE-HVAC-airAC-Split-55to65kBtuh-18p0seer-wPreEcono</v>
      </c>
    </row>
    <row r="79" spans="1:61" s="61" customFormat="1" ht="15" customHeight="1">
      <c r="A79" s="14">
        <v>847</v>
      </c>
      <c r="B79" s="14" t="s">
        <v>260</v>
      </c>
      <c r="C79" s="14" t="s">
        <v>261</v>
      </c>
      <c r="D79" s="14" t="s">
        <v>75</v>
      </c>
      <c r="E79" s="14" t="s">
        <v>76</v>
      </c>
      <c r="F79" s="17">
        <v>41920</v>
      </c>
      <c r="G79" s="14" t="s">
        <v>260</v>
      </c>
      <c r="H79" s="14" t="s">
        <v>9</v>
      </c>
      <c r="I79" s="14" t="s">
        <v>77</v>
      </c>
      <c r="J79" s="14" t="s">
        <v>78</v>
      </c>
      <c r="M79" s="14" t="s">
        <v>78</v>
      </c>
      <c r="O79" s="14" t="b">
        <v>0</v>
      </c>
      <c r="Q79" s="14" t="b">
        <v>0</v>
      </c>
      <c r="R79" s="14" t="s">
        <v>262</v>
      </c>
      <c r="S79" s="14" t="s">
        <v>80</v>
      </c>
      <c r="T79" s="14" t="s">
        <v>81</v>
      </c>
      <c r="U79" s="14" t="s">
        <v>82</v>
      </c>
      <c r="V79" s="14" t="s">
        <v>83</v>
      </c>
      <c r="W79" s="14" t="s">
        <v>203</v>
      </c>
      <c r="X79" s="61" t="str">
        <f>IFERROR(VLOOKUP(AF79,[1]MeasureCost!$B$6:$B$80,1,FALSE),"")</f>
        <v>dxAC-Res-Split-SEER-15.0</v>
      </c>
      <c r="Y79" s="61" t="str">
        <f>IFERROR(VLOOKUP(AE79,[1]MeasureCost!$B$6:$B$80,1,FALSE),"")</f>
        <v>dxAC-Res-Split-lt45kBTUh-SEER-14.0</v>
      </c>
      <c r="Z79" s="14" t="s">
        <v>263</v>
      </c>
      <c r="AA79" s="14" t="s">
        <v>264</v>
      </c>
      <c r="AB79" s="14" t="s">
        <v>265</v>
      </c>
      <c r="AC79" s="14" t="s">
        <v>261</v>
      </c>
      <c r="AE79" s="14" t="s">
        <v>266</v>
      </c>
      <c r="AF79" s="14" t="s">
        <v>267</v>
      </c>
      <c r="AG79" s="14" t="s">
        <v>91</v>
      </c>
      <c r="AI79" s="14" t="b">
        <v>0</v>
      </c>
      <c r="AJ79" s="14" t="b">
        <v>0</v>
      </c>
      <c r="AL79" s="14" t="s">
        <v>92</v>
      </c>
      <c r="AM79" s="14" t="s">
        <v>263</v>
      </c>
      <c r="AO79" s="14" t="s">
        <v>78</v>
      </c>
      <c r="AP79" s="17">
        <v>42005</v>
      </c>
      <c r="AR79" s="14" t="s">
        <v>9</v>
      </c>
      <c r="AW79" s="14" t="s">
        <v>77</v>
      </c>
      <c r="AX79" s="78">
        <f>VLOOKUP(X79,[1]MeasureCost!$B$6:$Z$97,24,FALSE)</f>
        <v>1.4</v>
      </c>
      <c r="AY79" s="78">
        <f>VLOOKUP(X79,[1]MeasureCost!$B$6:$Z$97,25,FALSE)</f>
        <v>5</v>
      </c>
      <c r="AZ79" s="78">
        <v>3</v>
      </c>
      <c r="BA79" s="18">
        <f>VLOOKUP(X79,[1]MeasureCost!$B$6:$W$97,22,FALSE)</f>
        <v>827.72279999999967</v>
      </c>
      <c r="BB79" s="18">
        <f>VLOOKUP(X79,[1]MeasureCost!$B$6:$W$97,20,FALSE)</f>
        <v>331.21440000000001</v>
      </c>
      <c r="BC79" s="18">
        <f t="shared" si="7"/>
        <v>1821.3659999999995</v>
      </c>
      <c r="BD79" s="18">
        <f>VLOOKUP(Y79,[1]MeasureCost!$B$6:$W$97,22,FALSE)</f>
        <v>551.33880000000011</v>
      </c>
      <c r="BE79" s="18">
        <f>VLOOKUP(Y79,[1]MeasureCost!$B$6:$W$97,20,FALSE)</f>
        <v>331.21440000000001</v>
      </c>
      <c r="BF79" s="18">
        <f t="shared" si="8"/>
        <v>1544.982</v>
      </c>
      <c r="BG79" s="19">
        <f t="shared" si="9"/>
        <v>92.127999999999858</v>
      </c>
      <c r="BI79" s="61" t="str">
        <f t="shared" si="10"/>
        <v>RE-HV-ResAC-lt45kBtuh-15S</v>
      </c>
    </row>
    <row r="80" spans="1:61" s="61" customFormat="1" ht="15" customHeight="1">
      <c r="A80" s="14">
        <v>848</v>
      </c>
      <c r="B80" s="14" t="s">
        <v>268</v>
      </c>
      <c r="C80" s="14" t="s">
        <v>269</v>
      </c>
      <c r="D80" s="14" t="s">
        <v>75</v>
      </c>
      <c r="E80" s="14" t="s">
        <v>76</v>
      </c>
      <c r="F80" s="17">
        <v>41920</v>
      </c>
      <c r="G80" s="14" t="s">
        <v>268</v>
      </c>
      <c r="H80" s="14" t="s">
        <v>9</v>
      </c>
      <c r="I80" s="14" t="s">
        <v>77</v>
      </c>
      <c r="J80" s="14" t="s">
        <v>78</v>
      </c>
      <c r="M80" s="14" t="s">
        <v>78</v>
      </c>
      <c r="O80" s="14" t="b">
        <v>0</v>
      </c>
      <c r="Q80" s="14" t="b">
        <v>0</v>
      </c>
      <c r="R80" s="14" t="s">
        <v>262</v>
      </c>
      <c r="S80" s="14" t="s">
        <v>80</v>
      </c>
      <c r="T80" s="14" t="s">
        <v>81</v>
      </c>
      <c r="U80" s="14" t="s">
        <v>82</v>
      </c>
      <c r="V80" s="14" t="s">
        <v>83</v>
      </c>
      <c r="W80" s="14" t="s">
        <v>203</v>
      </c>
      <c r="X80" s="61" t="str">
        <f>IFERROR(VLOOKUP(AF80,[1]MeasureCost!$B$6:$B$80,1,FALSE),"")</f>
        <v>dxAC-Res-Split-SEER-16.0</v>
      </c>
      <c r="Y80" s="61" t="str">
        <f>IFERROR(VLOOKUP(AE80,[1]MeasureCost!$B$6:$B$80,1,FALSE),"")</f>
        <v>dxAC-Res-Split-lt45kBTUh-SEER-14.0</v>
      </c>
      <c r="Z80" s="14" t="s">
        <v>263</v>
      </c>
      <c r="AA80" s="14" t="s">
        <v>264</v>
      </c>
      <c r="AB80" s="14" t="s">
        <v>265</v>
      </c>
      <c r="AC80" s="14" t="s">
        <v>269</v>
      </c>
      <c r="AE80" s="14" t="s">
        <v>266</v>
      </c>
      <c r="AF80" s="14" t="s">
        <v>270</v>
      </c>
      <c r="AG80" s="14" t="s">
        <v>91</v>
      </c>
      <c r="AI80" s="14" t="b">
        <v>0</v>
      </c>
      <c r="AJ80" s="14" t="b">
        <v>0</v>
      </c>
      <c r="AL80" s="14" t="s">
        <v>92</v>
      </c>
      <c r="AM80" s="14" t="s">
        <v>263</v>
      </c>
      <c r="AO80" s="14" t="s">
        <v>78</v>
      </c>
      <c r="AP80" s="17">
        <v>42005</v>
      </c>
      <c r="AR80" s="14" t="s">
        <v>9</v>
      </c>
      <c r="AW80" s="14" t="s">
        <v>77</v>
      </c>
      <c r="AX80" s="78">
        <f>VLOOKUP(X80,[1]MeasureCost!$B$6:$Z$97,24,FALSE)</f>
        <v>1.4</v>
      </c>
      <c r="AY80" s="78">
        <f>VLOOKUP(X80,[1]MeasureCost!$B$6:$Z$97,25,FALSE)</f>
        <v>5</v>
      </c>
      <c r="AZ80" s="78">
        <v>3</v>
      </c>
      <c r="BA80" s="18">
        <f>VLOOKUP(X80,[1]MeasureCost!$B$6:$W$97,22,FALSE)</f>
        <v>1104.1067999999998</v>
      </c>
      <c r="BB80" s="18">
        <f>VLOOKUP(X80,[1]MeasureCost!$B$6:$W$97,20,FALSE)</f>
        <v>331.21440000000001</v>
      </c>
      <c r="BC80" s="18">
        <f t="shared" si="7"/>
        <v>2097.75</v>
      </c>
      <c r="BD80" s="18">
        <f>VLOOKUP(Y80,[1]MeasureCost!$B$6:$W$97,22,FALSE)</f>
        <v>551.33880000000011</v>
      </c>
      <c r="BE80" s="18">
        <f>VLOOKUP(Y80,[1]MeasureCost!$B$6:$W$97,20,FALSE)</f>
        <v>331.21440000000001</v>
      </c>
      <c r="BF80" s="18">
        <f t="shared" si="8"/>
        <v>1544.982</v>
      </c>
      <c r="BG80" s="19">
        <f t="shared" si="9"/>
        <v>184.256</v>
      </c>
      <c r="BI80" s="61" t="str">
        <f t="shared" si="10"/>
        <v>RE-HV-ResAC-lt45kBtuh-16S</v>
      </c>
    </row>
    <row r="81" spans="1:61" s="61" customFormat="1" ht="15" customHeight="1">
      <c r="A81" s="14">
        <v>849</v>
      </c>
      <c r="B81" s="14" t="s">
        <v>271</v>
      </c>
      <c r="C81" s="14" t="s">
        <v>272</v>
      </c>
      <c r="D81" s="14" t="s">
        <v>75</v>
      </c>
      <c r="E81" s="14" t="s">
        <v>76</v>
      </c>
      <c r="F81" s="17">
        <v>41920</v>
      </c>
      <c r="G81" s="14" t="s">
        <v>271</v>
      </c>
      <c r="H81" s="14" t="s">
        <v>9</v>
      </c>
      <c r="I81" s="14" t="s">
        <v>77</v>
      </c>
      <c r="J81" s="14" t="s">
        <v>78</v>
      </c>
      <c r="M81" s="14" t="s">
        <v>78</v>
      </c>
      <c r="O81" s="14" t="b">
        <v>0</v>
      </c>
      <c r="Q81" s="14" t="b">
        <v>0</v>
      </c>
      <c r="R81" s="14" t="s">
        <v>262</v>
      </c>
      <c r="S81" s="14" t="s">
        <v>80</v>
      </c>
      <c r="T81" s="14" t="s">
        <v>81</v>
      </c>
      <c r="U81" s="14" t="s">
        <v>82</v>
      </c>
      <c r="V81" s="14" t="s">
        <v>83</v>
      </c>
      <c r="W81" s="14" t="s">
        <v>203</v>
      </c>
      <c r="X81" s="61" t="str">
        <f>IFERROR(VLOOKUP(AF81,[1]MeasureCost!$B$6:$B$80,1,FALSE),"")</f>
        <v>dxAC-Res-Split-SEER-17.0</v>
      </c>
      <c r="Y81" s="61" t="str">
        <f>IFERROR(VLOOKUP(AE81,[1]MeasureCost!$B$6:$B$80,1,FALSE),"")</f>
        <v>dxAC-Res-Split-lt45kBTUh-SEER-14.0</v>
      </c>
      <c r="Z81" s="14" t="s">
        <v>263</v>
      </c>
      <c r="AA81" s="14" t="s">
        <v>264</v>
      </c>
      <c r="AB81" s="14" t="s">
        <v>265</v>
      </c>
      <c r="AC81" s="14" t="s">
        <v>272</v>
      </c>
      <c r="AE81" s="14" t="s">
        <v>266</v>
      </c>
      <c r="AF81" s="14" t="s">
        <v>273</v>
      </c>
      <c r="AG81" s="14" t="s">
        <v>91</v>
      </c>
      <c r="AI81" s="14" t="b">
        <v>0</v>
      </c>
      <c r="AJ81" s="14" t="b">
        <v>0</v>
      </c>
      <c r="AL81" s="14" t="s">
        <v>92</v>
      </c>
      <c r="AM81" s="14" t="s">
        <v>263</v>
      </c>
      <c r="AO81" s="14" t="s">
        <v>78</v>
      </c>
      <c r="AP81" s="17">
        <v>42005</v>
      </c>
      <c r="AR81" s="14" t="s">
        <v>9</v>
      </c>
      <c r="AW81" s="14" t="s">
        <v>77</v>
      </c>
      <c r="AX81" s="78">
        <f>VLOOKUP(X81,[1]MeasureCost!$B$6:$Z$97,24,FALSE)</f>
        <v>1.4</v>
      </c>
      <c r="AY81" s="78">
        <f>VLOOKUP(X81,[1]MeasureCost!$B$6:$Z$97,25,FALSE)</f>
        <v>5</v>
      </c>
      <c r="AZ81" s="78">
        <v>3</v>
      </c>
      <c r="BA81" s="18">
        <f>VLOOKUP(X81,[1]MeasureCost!$B$6:$W$97,22,FALSE)</f>
        <v>1380.4908</v>
      </c>
      <c r="BB81" s="18">
        <f>VLOOKUP(X81,[1]MeasureCost!$B$6:$W$97,20,FALSE)</f>
        <v>331.21440000000001</v>
      </c>
      <c r="BC81" s="18">
        <f t="shared" si="7"/>
        <v>2374.134</v>
      </c>
      <c r="BD81" s="18">
        <f>VLOOKUP(Y81,[1]MeasureCost!$B$6:$W$97,22,FALSE)</f>
        <v>551.33880000000011</v>
      </c>
      <c r="BE81" s="18">
        <f>VLOOKUP(Y81,[1]MeasureCost!$B$6:$W$97,20,FALSE)</f>
        <v>331.21440000000001</v>
      </c>
      <c r="BF81" s="18">
        <f t="shared" si="8"/>
        <v>1544.982</v>
      </c>
      <c r="BG81" s="19">
        <f t="shared" si="9"/>
        <v>276.38400000000001</v>
      </c>
      <c r="BI81" s="61" t="str">
        <f t="shared" si="10"/>
        <v>RE-HV-ResAC-lt45kBtuh-17S</v>
      </c>
    </row>
    <row r="82" spans="1:61" s="61" customFormat="1" ht="15" customHeight="1">
      <c r="A82" s="14">
        <v>850</v>
      </c>
      <c r="B82" s="14" t="s">
        <v>274</v>
      </c>
      <c r="C82" s="14" t="s">
        <v>275</v>
      </c>
      <c r="D82" s="14" t="s">
        <v>75</v>
      </c>
      <c r="E82" s="14" t="s">
        <v>76</v>
      </c>
      <c r="F82" s="17">
        <v>41920</v>
      </c>
      <c r="G82" s="14" t="s">
        <v>274</v>
      </c>
      <c r="H82" s="14" t="s">
        <v>9</v>
      </c>
      <c r="I82" s="14" t="s">
        <v>77</v>
      </c>
      <c r="J82" s="14" t="s">
        <v>78</v>
      </c>
      <c r="M82" s="14" t="s">
        <v>78</v>
      </c>
      <c r="O82" s="14" t="b">
        <v>0</v>
      </c>
      <c r="Q82" s="14" t="b">
        <v>0</v>
      </c>
      <c r="R82" s="14" t="s">
        <v>262</v>
      </c>
      <c r="S82" s="14" t="s">
        <v>80</v>
      </c>
      <c r="T82" s="14" t="s">
        <v>81</v>
      </c>
      <c r="U82" s="14" t="s">
        <v>82</v>
      </c>
      <c r="V82" s="14" t="s">
        <v>83</v>
      </c>
      <c r="W82" s="14" t="s">
        <v>203</v>
      </c>
      <c r="X82" s="61" t="str">
        <f>IFERROR(VLOOKUP(AF82,[1]MeasureCost!$B$6:$B$80,1,FALSE),"")</f>
        <v>dxAC-Res-Split-SEER-18.0</v>
      </c>
      <c r="Y82" s="61" t="str">
        <f>IFERROR(VLOOKUP(AE82,[1]MeasureCost!$B$6:$B$80,1,FALSE),"")</f>
        <v>dxAC-Res-Split-lt45kBTUh-SEER-14.0</v>
      </c>
      <c r="Z82" s="14" t="s">
        <v>263</v>
      </c>
      <c r="AA82" s="14" t="s">
        <v>264</v>
      </c>
      <c r="AB82" s="14" t="s">
        <v>265</v>
      </c>
      <c r="AC82" s="14" t="s">
        <v>275</v>
      </c>
      <c r="AE82" s="14" t="s">
        <v>266</v>
      </c>
      <c r="AF82" s="14" t="s">
        <v>276</v>
      </c>
      <c r="AG82" s="14" t="s">
        <v>91</v>
      </c>
      <c r="AI82" s="14" t="b">
        <v>0</v>
      </c>
      <c r="AJ82" s="14" t="b">
        <v>0</v>
      </c>
      <c r="AL82" s="14" t="s">
        <v>92</v>
      </c>
      <c r="AM82" s="14" t="s">
        <v>263</v>
      </c>
      <c r="AO82" s="14" t="s">
        <v>78</v>
      </c>
      <c r="AP82" s="17">
        <v>42005</v>
      </c>
      <c r="AR82" s="14" t="s">
        <v>9</v>
      </c>
      <c r="AW82" s="14" t="s">
        <v>77</v>
      </c>
      <c r="AX82" s="78">
        <f>VLOOKUP(X82,[1]MeasureCost!$B$6:$Z$97,24,FALSE)</f>
        <v>1.4</v>
      </c>
      <c r="AY82" s="78">
        <f>VLOOKUP(X82,[1]MeasureCost!$B$6:$Z$97,25,FALSE)</f>
        <v>5</v>
      </c>
      <c r="AZ82" s="78">
        <v>3</v>
      </c>
      <c r="BA82" s="18">
        <f>VLOOKUP(X82,[1]MeasureCost!$B$6:$W$97,22,FALSE)</f>
        <v>1656.8748000000003</v>
      </c>
      <c r="BB82" s="18">
        <f>VLOOKUP(X82,[1]MeasureCost!$B$6:$W$97,20,FALSE)</f>
        <v>331.21440000000001</v>
      </c>
      <c r="BC82" s="18">
        <f t="shared" si="7"/>
        <v>2650.518</v>
      </c>
      <c r="BD82" s="18">
        <f>VLOOKUP(Y82,[1]MeasureCost!$B$6:$W$97,22,FALSE)</f>
        <v>551.33880000000011</v>
      </c>
      <c r="BE82" s="18">
        <f>VLOOKUP(Y82,[1]MeasureCost!$B$6:$W$97,20,FALSE)</f>
        <v>331.21440000000001</v>
      </c>
      <c r="BF82" s="18">
        <f t="shared" si="8"/>
        <v>1544.982</v>
      </c>
      <c r="BG82" s="19">
        <f t="shared" si="9"/>
        <v>368.512</v>
      </c>
      <c r="BI82" s="61" t="str">
        <f t="shared" si="10"/>
        <v>RE-HV-ResAC-lt45kBtuh-18S</v>
      </c>
    </row>
    <row r="83" spans="1:61" s="61" customFormat="1" ht="15" customHeight="1">
      <c r="A83" s="14">
        <v>851</v>
      </c>
      <c r="B83" s="14" t="s">
        <v>277</v>
      </c>
      <c r="C83" s="14" t="s">
        <v>278</v>
      </c>
      <c r="D83" s="14" t="s">
        <v>75</v>
      </c>
      <c r="E83" s="14" t="s">
        <v>76</v>
      </c>
      <c r="F83" s="17">
        <v>41920</v>
      </c>
      <c r="G83" s="14" t="s">
        <v>277</v>
      </c>
      <c r="H83" s="14" t="s">
        <v>9</v>
      </c>
      <c r="I83" s="14" t="s">
        <v>77</v>
      </c>
      <c r="J83" s="14" t="s">
        <v>78</v>
      </c>
      <c r="M83" s="14" t="s">
        <v>78</v>
      </c>
      <c r="O83" s="14" t="b">
        <v>0</v>
      </c>
      <c r="Q83" s="14" t="b">
        <v>0</v>
      </c>
      <c r="R83" s="14" t="s">
        <v>262</v>
      </c>
      <c r="S83" s="14" t="s">
        <v>80</v>
      </c>
      <c r="T83" s="14" t="s">
        <v>81</v>
      </c>
      <c r="U83" s="14" t="s">
        <v>82</v>
      </c>
      <c r="V83" s="14" t="s">
        <v>83</v>
      </c>
      <c r="W83" s="14" t="s">
        <v>203</v>
      </c>
      <c r="X83" s="61" t="str">
        <f>IFERROR(VLOOKUP(AF83,[1]MeasureCost!$B$6:$B$80,1,FALSE),"")</f>
        <v/>
      </c>
      <c r="Y83" s="61" t="str">
        <f>IFERROR(VLOOKUP(AE83,[1]MeasureCost!$B$6:$B$80,1,FALSE),"")</f>
        <v>dxAC-Res-Split-lt45kBTUh-SEER-14.0</v>
      </c>
      <c r="Z83" s="14" t="s">
        <v>263</v>
      </c>
      <c r="AA83" s="14" t="s">
        <v>264</v>
      </c>
      <c r="AB83" s="14" t="s">
        <v>265</v>
      </c>
      <c r="AC83" s="14" t="s">
        <v>278</v>
      </c>
      <c r="AE83" s="14" t="s">
        <v>266</v>
      </c>
      <c r="AF83" s="14" t="s">
        <v>279</v>
      </c>
      <c r="AG83" s="14" t="s">
        <v>91</v>
      </c>
      <c r="AI83" s="14" t="b">
        <v>0</v>
      </c>
      <c r="AJ83" s="14" t="b">
        <v>0</v>
      </c>
      <c r="AL83" s="14" t="s">
        <v>92</v>
      </c>
      <c r="AM83" s="14" t="s">
        <v>263</v>
      </c>
      <c r="AO83" s="14" t="s">
        <v>78</v>
      </c>
      <c r="AP83" s="17">
        <v>42005</v>
      </c>
      <c r="AR83" s="14" t="s">
        <v>9</v>
      </c>
      <c r="AW83" s="14" t="s">
        <v>77</v>
      </c>
      <c r="AX83" s="78"/>
      <c r="AY83" s="78"/>
      <c r="AZ83" s="78"/>
      <c r="BA83" s="18"/>
      <c r="BB83" s="18"/>
      <c r="BC83" s="18"/>
      <c r="BD83" s="18"/>
      <c r="BE83" s="18"/>
      <c r="BF83" s="18"/>
      <c r="BG83" s="19"/>
    </row>
    <row r="84" spans="1:61" s="61" customFormat="1" ht="15" customHeight="1">
      <c r="A84" s="14">
        <v>852</v>
      </c>
      <c r="B84" s="14" t="s">
        <v>280</v>
      </c>
      <c r="C84" s="14" t="s">
        <v>281</v>
      </c>
      <c r="D84" s="14" t="s">
        <v>75</v>
      </c>
      <c r="E84" s="14" t="s">
        <v>76</v>
      </c>
      <c r="F84" s="17">
        <v>41920</v>
      </c>
      <c r="G84" s="14" t="s">
        <v>280</v>
      </c>
      <c r="H84" s="14" t="s">
        <v>9</v>
      </c>
      <c r="I84" s="14" t="s">
        <v>77</v>
      </c>
      <c r="J84" s="14" t="s">
        <v>78</v>
      </c>
      <c r="M84" s="14" t="s">
        <v>78</v>
      </c>
      <c r="O84" s="14" t="b">
        <v>0</v>
      </c>
      <c r="Q84" s="14" t="b">
        <v>0</v>
      </c>
      <c r="R84" s="14" t="s">
        <v>262</v>
      </c>
      <c r="S84" s="14" t="s">
        <v>80</v>
      </c>
      <c r="T84" s="14" t="s">
        <v>81</v>
      </c>
      <c r="U84" s="14" t="s">
        <v>82</v>
      </c>
      <c r="V84" s="14" t="s">
        <v>83</v>
      </c>
      <c r="W84" s="14" t="s">
        <v>203</v>
      </c>
      <c r="X84" s="61" t="str">
        <f>IFERROR(VLOOKUP(AF84,[1]MeasureCost!$B$6:$B$80,1,FALSE),"")</f>
        <v/>
      </c>
      <c r="Y84" s="61" t="str">
        <f>IFERROR(VLOOKUP(AE84,[1]MeasureCost!$B$6:$B$80,1,FALSE),"")</f>
        <v>dxAC-Res-Split-lt45kBTUh-SEER-14.0</v>
      </c>
      <c r="Z84" s="14" t="s">
        <v>263</v>
      </c>
      <c r="AA84" s="14" t="s">
        <v>264</v>
      </c>
      <c r="AB84" s="14" t="s">
        <v>265</v>
      </c>
      <c r="AC84" s="14" t="s">
        <v>281</v>
      </c>
      <c r="AE84" s="14" t="s">
        <v>266</v>
      </c>
      <c r="AF84" s="14" t="s">
        <v>282</v>
      </c>
      <c r="AG84" s="14" t="s">
        <v>91</v>
      </c>
      <c r="AI84" s="14" t="b">
        <v>0</v>
      </c>
      <c r="AJ84" s="14" t="b">
        <v>0</v>
      </c>
      <c r="AL84" s="14" t="s">
        <v>92</v>
      </c>
      <c r="AM84" s="14" t="s">
        <v>263</v>
      </c>
      <c r="AO84" s="14" t="s">
        <v>78</v>
      </c>
      <c r="AP84" s="17">
        <v>42005</v>
      </c>
      <c r="AR84" s="14" t="s">
        <v>9</v>
      </c>
      <c r="AW84" s="14" t="s">
        <v>77</v>
      </c>
      <c r="AX84" s="78"/>
      <c r="AY84" s="78"/>
      <c r="AZ84" s="78"/>
      <c r="BA84" s="18"/>
      <c r="BB84" s="18"/>
      <c r="BC84" s="18"/>
      <c r="BD84" s="18"/>
      <c r="BE84" s="18"/>
      <c r="BF84" s="18"/>
      <c r="BG84" s="19"/>
    </row>
    <row r="85" spans="1:61" s="61" customFormat="1" ht="15" customHeight="1">
      <c r="A85" s="14">
        <v>853</v>
      </c>
      <c r="B85" s="14" t="s">
        <v>283</v>
      </c>
      <c r="C85" s="14" t="s">
        <v>284</v>
      </c>
      <c r="D85" s="14" t="s">
        <v>75</v>
      </c>
      <c r="E85" s="14" t="s">
        <v>76</v>
      </c>
      <c r="F85" s="17">
        <v>41920</v>
      </c>
      <c r="G85" s="14" t="s">
        <v>283</v>
      </c>
      <c r="H85" s="14" t="s">
        <v>9</v>
      </c>
      <c r="I85" s="14" t="s">
        <v>77</v>
      </c>
      <c r="J85" s="14" t="s">
        <v>78</v>
      </c>
      <c r="M85" s="14" t="s">
        <v>78</v>
      </c>
      <c r="O85" s="14" t="b">
        <v>0</v>
      </c>
      <c r="Q85" s="14" t="b">
        <v>0</v>
      </c>
      <c r="R85" s="14" t="s">
        <v>262</v>
      </c>
      <c r="S85" s="14" t="s">
        <v>80</v>
      </c>
      <c r="T85" s="14" t="s">
        <v>81</v>
      </c>
      <c r="U85" s="14" t="s">
        <v>82</v>
      </c>
      <c r="V85" s="14" t="s">
        <v>83</v>
      </c>
      <c r="W85" s="14" t="s">
        <v>203</v>
      </c>
      <c r="X85" s="61" t="str">
        <f>IFERROR(VLOOKUP(AF85,[1]MeasureCost!$B$6:$B$80,1,FALSE),"")</f>
        <v/>
      </c>
      <c r="Y85" s="61" t="str">
        <f>IFERROR(VLOOKUP(AE85,[1]MeasureCost!$B$6:$B$80,1,FALSE),"")</f>
        <v>dxAC-Res-Split-lt45kBTUh-SEER-14.0</v>
      </c>
      <c r="Z85" s="14" t="s">
        <v>263</v>
      </c>
      <c r="AA85" s="14" t="s">
        <v>264</v>
      </c>
      <c r="AB85" s="14" t="s">
        <v>265</v>
      </c>
      <c r="AC85" s="14" t="s">
        <v>284</v>
      </c>
      <c r="AE85" s="14" t="s">
        <v>266</v>
      </c>
      <c r="AF85" s="14" t="s">
        <v>285</v>
      </c>
      <c r="AG85" s="14" t="s">
        <v>91</v>
      </c>
      <c r="AI85" s="14" t="b">
        <v>0</v>
      </c>
      <c r="AJ85" s="14" t="b">
        <v>0</v>
      </c>
      <c r="AL85" s="14" t="s">
        <v>92</v>
      </c>
      <c r="AM85" s="14" t="s">
        <v>263</v>
      </c>
      <c r="AO85" s="14" t="s">
        <v>78</v>
      </c>
      <c r="AP85" s="17">
        <v>42005</v>
      </c>
      <c r="AR85" s="14" t="s">
        <v>9</v>
      </c>
      <c r="AW85" s="14" t="s">
        <v>77</v>
      </c>
      <c r="AX85" s="78"/>
      <c r="AY85" s="78"/>
      <c r="AZ85" s="78"/>
      <c r="BA85" s="18"/>
      <c r="BB85" s="18"/>
      <c r="BC85" s="18"/>
      <c r="BD85" s="18"/>
      <c r="BE85" s="18"/>
      <c r="BF85" s="18"/>
      <c r="BG85" s="19"/>
    </row>
    <row r="86" spans="1:61" s="61" customFormat="1" ht="15" customHeight="1">
      <c r="A86" s="14">
        <v>855</v>
      </c>
      <c r="B86" s="14" t="s">
        <v>286</v>
      </c>
      <c r="C86" s="14" t="s">
        <v>261</v>
      </c>
      <c r="D86" s="14" t="s">
        <v>75</v>
      </c>
      <c r="E86" s="14" t="s">
        <v>76</v>
      </c>
      <c r="F86" s="17">
        <v>41920</v>
      </c>
      <c r="G86" s="14" t="s">
        <v>286</v>
      </c>
      <c r="H86" s="14" t="s">
        <v>9</v>
      </c>
      <c r="I86" s="14" t="s">
        <v>77</v>
      </c>
      <c r="J86" s="14" t="s">
        <v>78</v>
      </c>
      <c r="M86" s="14" t="s">
        <v>78</v>
      </c>
      <c r="O86" s="14" t="b">
        <v>0</v>
      </c>
      <c r="Q86" s="14" t="b">
        <v>0</v>
      </c>
      <c r="R86" s="14" t="s">
        <v>262</v>
      </c>
      <c r="S86" s="14" t="s">
        <v>80</v>
      </c>
      <c r="T86" s="14" t="s">
        <v>81</v>
      </c>
      <c r="U86" s="14" t="s">
        <v>82</v>
      </c>
      <c r="V86" s="14" t="s">
        <v>83</v>
      </c>
      <c r="W86" s="14" t="s">
        <v>203</v>
      </c>
      <c r="X86" s="61" t="str">
        <f>IFERROR(VLOOKUP(AF86,[1]MeasureCost!$B$6:$B$80,1,FALSE),"")</f>
        <v>dxAC-Res-Split-SEER-15.0</v>
      </c>
      <c r="Y86" s="61" t="str">
        <f>IFERROR(VLOOKUP(AE86,[1]MeasureCost!$B$6:$B$80,1,FALSE),"")</f>
        <v>dxAC-Res-Split-45to65kBTUh-SEER-14.0</v>
      </c>
      <c r="Z86" s="14" t="s">
        <v>263</v>
      </c>
      <c r="AA86" s="14" t="s">
        <v>287</v>
      </c>
      <c r="AB86" s="14" t="s">
        <v>288</v>
      </c>
      <c r="AC86" s="14" t="s">
        <v>261</v>
      </c>
      <c r="AE86" s="14" t="s">
        <v>289</v>
      </c>
      <c r="AF86" s="14" t="s">
        <v>267</v>
      </c>
      <c r="AG86" s="14" t="s">
        <v>91</v>
      </c>
      <c r="AI86" s="14" t="b">
        <v>0</v>
      </c>
      <c r="AJ86" s="14" t="b">
        <v>0</v>
      </c>
      <c r="AL86" s="14" t="s">
        <v>92</v>
      </c>
      <c r="AM86" s="14" t="s">
        <v>263</v>
      </c>
      <c r="AO86" s="14" t="s">
        <v>78</v>
      </c>
      <c r="AP86" s="17">
        <v>42005</v>
      </c>
      <c r="AR86" s="14" t="s">
        <v>9</v>
      </c>
      <c r="AW86" s="14" t="s">
        <v>77</v>
      </c>
      <c r="AX86" s="78">
        <f>VLOOKUP(X86,[1]MeasureCost!$B$6:$Z$97,24,FALSE)</f>
        <v>1.4</v>
      </c>
      <c r="AY86" s="78">
        <f>VLOOKUP(X86,[1]MeasureCost!$B$6:$Z$97,25,FALSE)</f>
        <v>5</v>
      </c>
      <c r="AZ86" s="78">
        <v>3</v>
      </c>
      <c r="BA86" s="18">
        <f>VLOOKUP(X86,[1]MeasureCost!$B$6:$W$97,22,FALSE)</f>
        <v>827.72279999999967</v>
      </c>
      <c r="BB86" s="18">
        <f>VLOOKUP(X86,[1]MeasureCost!$B$6:$W$97,20,FALSE)</f>
        <v>331.21440000000001</v>
      </c>
      <c r="BC86" s="18">
        <f>+BA86+BB86*AZ86</f>
        <v>1821.3659999999995</v>
      </c>
      <c r="BD86" s="18">
        <f>VLOOKUP(Y86,[1]MeasureCost!$B$6:$W$97,22,FALSE)</f>
        <v>551.33880000000011</v>
      </c>
      <c r="BE86" s="18">
        <f>VLOOKUP(Y86,[1]MeasureCost!$B$6:$W$97,20,FALSE)</f>
        <v>331.21440000000001</v>
      </c>
      <c r="BF86" s="18">
        <f>+BD86+BE86*AZ86</f>
        <v>1544.982</v>
      </c>
      <c r="BG86" s="19">
        <f>+(BC86-BF86)/AZ86</f>
        <v>92.127999999999858</v>
      </c>
      <c r="BI86" s="61" t="str">
        <f>+B86</f>
        <v>RE-HV-ResAC-45to65kBtuh-15S</v>
      </c>
    </row>
    <row r="87" spans="1:61" s="61" customFormat="1" ht="15" customHeight="1">
      <c r="A87" s="14">
        <v>856</v>
      </c>
      <c r="B87" s="14" t="s">
        <v>290</v>
      </c>
      <c r="C87" s="14" t="s">
        <v>269</v>
      </c>
      <c r="D87" s="14" t="s">
        <v>75</v>
      </c>
      <c r="E87" s="14" t="s">
        <v>76</v>
      </c>
      <c r="F87" s="17">
        <v>41920</v>
      </c>
      <c r="G87" s="14" t="s">
        <v>290</v>
      </c>
      <c r="H87" s="14" t="s">
        <v>9</v>
      </c>
      <c r="I87" s="14" t="s">
        <v>77</v>
      </c>
      <c r="J87" s="14" t="s">
        <v>78</v>
      </c>
      <c r="M87" s="14" t="s">
        <v>78</v>
      </c>
      <c r="O87" s="14" t="b">
        <v>0</v>
      </c>
      <c r="Q87" s="14" t="b">
        <v>0</v>
      </c>
      <c r="R87" s="14" t="s">
        <v>262</v>
      </c>
      <c r="S87" s="14" t="s">
        <v>80</v>
      </c>
      <c r="T87" s="14" t="s">
        <v>81</v>
      </c>
      <c r="U87" s="14" t="s">
        <v>82</v>
      </c>
      <c r="V87" s="14" t="s">
        <v>83</v>
      </c>
      <c r="W87" s="14" t="s">
        <v>203</v>
      </c>
      <c r="X87" s="61" t="str">
        <f>IFERROR(VLOOKUP(AF87,[1]MeasureCost!$B$6:$B$80,1,FALSE),"")</f>
        <v>dxAC-Res-Split-SEER-16.0</v>
      </c>
      <c r="Y87" s="61" t="str">
        <f>IFERROR(VLOOKUP(AE87,[1]MeasureCost!$B$6:$B$80,1,FALSE),"")</f>
        <v>dxAC-Res-Split-45to65kBTUh-SEER-14.0</v>
      </c>
      <c r="Z87" s="14" t="s">
        <v>263</v>
      </c>
      <c r="AA87" s="14" t="s">
        <v>287</v>
      </c>
      <c r="AB87" s="14" t="s">
        <v>288</v>
      </c>
      <c r="AC87" s="14" t="s">
        <v>269</v>
      </c>
      <c r="AE87" s="14" t="s">
        <v>289</v>
      </c>
      <c r="AF87" s="14" t="s">
        <v>270</v>
      </c>
      <c r="AG87" s="14" t="s">
        <v>91</v>
      </c>
      <c r="AI87" s="14" t="b">
        <v>0</v>
      </c>
      <c r="AJ87" s="14" t="b">
        <v>0</v>
      </c>
      <c r="AL87" s="14" t="s">
        <v>92</v>
      </c>
      <c r="AM87" s="14" t="s">
        <v>263</v>
      </c>
      <c r="AO87" s="14" t="s">
        <v>78</v>
      </c>
      <c r="AP87" s="17">
        <v>42005</v>
      </c>
      <c r="AR87" s="14" t="s">
        <v>9</v>
      </c>
      <c r="AW87" s="14" t="s">
        <v>77</v>
      </c>
      <c r="AX87" s="78">
        <f>VLOOKUP(X87,[1]MeasureCost!$B$6:$Z$97,24,FALSE)</f>
        <v>1.4</v>
      </c>
      <c r="AY87" s="78">
        <f>VLOOKUP(X87,[1]MeasureCost!$B$6:$Z$97,25,FALSE)</f>
        <v>5</v>
      </c>
      <c r="AZ87" s="78">
        <v>3</v>
      </c>
      <c r="BA87" s="18">
        <f>VLOOKUP(X87,[1]MeasureCost!$B$6:$W$97,22,FALSE)</f>
        <v>1104.1067999999998</v>
      </c>
      <c r="BB87" s="18">
        <f>VLOOKUP(X87,[1]MeasureCost!$B$6:$W$97,20,FALSE)</f>
        <v>331.21440000000001</v>
      </c>
      <c r="BC87" s="18">
        <f>+BA87+BB87*AZ87</f>
        <v>2097.75</v>
      </c>
      <c r="BD87" s="18">
        <f>VLOOKUP(Y87,[1]MeasureCost!$B$6:$W$97,22,FALSE)</f>
        <v>551.33880000000011</v>
      </c>
      <c r="BE87" s="18">
        <f>VLOOKUP(Y87,[1]MeasureCost!$B$6:$W$97,20,FALSE)</f>
        <v>331.21440000000001</v>
      </c>
      <c r="BF87" s="18">
        <f>+BD87+BE87*AZ87</f>
        <v>1544.982</v>
      </c>
      <c r="BG87" s="19">
        <f>+(BC87-BF87)/AZ87</f>
        <v>184.256</v>
      </c>
      <c r="BI87" s="61" t="str">
        <f>+B87</f>
        <v>RE-HV-ResAC-45to65kBtuh-16S</v>
      </c>
    </row>
    <row r="88" spans="1:61" s="61" customFormat="1" ht="15" customHeight="1">
      <c r="A88" s="14">
        <v>857</v>
      </c>
      <c r="B88" s="14" t="s">
        <v>291</v>
      </c>
      <c r="C88" s="14" t="s">
        <v>272</v>
      </c>
      <c r="D88" s="14" t="s">
        <v>75</v>
      </c>
      <c r="E88" s="14" t="s">
        <v>76</v>
      </c>
      <c r="F88" s="17">
        <v>41920</v>
      </c>
      <c r="G88" s="14" t="s">
        <v>291</v>
      </c>
      <c r="H88" s="14" t="s">
        <v>9</v>
      </c>
      <c r="I88" s="14" t="s">
        <v>77</v>
      </c>
      <c r="J88" s="14" t="s">
        <v>78</v>
      </c>
      <c r="M88" s="14" t="s">
        <v>78</v>
      </c>
      <c r="O88" s="14" t="b">
        <v>0</v>
      </c>
      <c r="Q88" s="14" t="b">
        <v>0</v>
      </c>
      <c r="R88" s="14" t="s">
        <v>262</v>
      </c>
      <c r="S88" s="14" t="s">
        <v>80</v>
      </c>
      <c r="T88" s="14" t="s">
        <v>81</v>
      </c>
      <c r="U88" s="14" t="s">
        <v>82</v>
      </c>
      <c r="V88" s="14" t="s">
        <v>83</v>
      </c>
      <c r="W88" s="14" t="s">
        <v>203</v>
      </c>
      <c r="X88" s="61" t="str">
        <f>IFERROR(VLOOKUP(AF88,[1]MeasureCost!$B$6:$B$80,1,FALSE),"")</f>
        <v>dxAC-Res-Split-SEER-17.0</v>
      </c>
      <c r="Y88" s="61" t="str">
        <f>IFERROR(VLOOKUP(AE88,[1]MeasureCost!$B$6:$B$80,1,FALSE),"")</f>
        <v>dxAC-Res-Split-45to65kBTUh-SEER-14.0</v>
      </c>
      <c r="Z88" s="14" t="s">
        <v>263</v>
      </c>
      <c r="AA88" s="14" t="s">
        <v>287</v>
      </c>
      <c r="AB88" s="14" t="s">
        <v>288</v>
      </c>
      <c r="AC88" s="14" t="s">
        <v>272</v>
      </c>
      <c r="AE88" s="14" t="s">
        <v>289</v>
      </c>
      <c r="AF88" s="14" t="s">
        <v>273</v>
      </c>
      <c r="AG88" s="14" t="s">
        <v>91</v>
      </c>
      <c r="AI88" s="14" t="b">
        <v>0</v>
      </c>
      <c r="AJ88" s="14" t="b">
        <v>0</v>
      </c>
      <c r="AL88" s="14" t="s">
        <v>92</v>
      </c>
      <c r="AM88" s="14" t="s">
        <v>263</v>
      </c>
      <c r="AO88" s="14" t="s">
        <v>78</v>
      </c>
      <c r="AP88" s="17">
        <v>42005</v>
      </c>
      <c r="AR88" s="14" t="s">
        <v>9</v>
      </c>
      <c r="AW88" s="14" t="s">
        <v>77</v>
      </c>
      <c r="AX88" s="78">
        <f>VLOOKUP(X88,[1]MeasureCost!$B$6:$Z$97,24,FALSE)</f>
        <v>1.4</v>
      </c>
      <c r="AY88" s="78">
        <f>VLOOKUP(X88,[1]MeasureCost!$B$6:$Z$97,25,FALSE)</f>
        <v>5</v>
      </c>
      <c r="AZ88" s="78">
        <v>3</v>
      </c>
      <c r="BA88" s="18">
        <f>VLOOKUP(X88,[1]MeasureCost!$B$6:$W$97,22,FALSE)</f>
        <v>1380.4908</v>
      </c>
      <c r="BB88" s="18">
        <f>VLOOKUP(X88,[1]MeasureCost!$B$6:$W$97,20,FALSE)</f>
        <v>331.21440000000001</v>
      </c>
      <c r="BC88" s="18">
        <f>+BA88+BB88*AZ88</f>
        <v>2374.134</v>
      </c>
      <c r="BD88" s="18">
        <f>VLOOKUP(Y88,[1]MeasureCost!$B$6:$W$97,22,FALSE)</f>
        <v>551.33880000000011</v>
      </c>
      <c r="BE88" s="18">
        <f>VLOOKUP(Y88,[1]MeasureCost!$B$6:$W$97,20,FALSE)</f>
        <v>331.21440000000001</v>
      </c>
      <c r="BF88" s="18">
        <f>+BD88+BE88*AZ88</f>
        <v>1544.982</v>
      </c>
      <c r="BG88" s="19">
        <f>+(BC88-BF88)/AZ88</f>
        <v>276.38400000000001</v>
      </c>
      <c r="BI88" s="61" t="str">
        <f>+B88</f>
        <v>RE-HV-ResAC-45to65kBtuh-17S</v>
      </c>
    </row>
    <row r="89" spans="1:61" s="61" customFormat="1" ht="15" customHeight="1">
      <c r="A89" s="14">
        <v>858</v>
      </c>
      <c r="B89" s="14" t="s">
        <v>292</v>
      </c>
      <c r="C89" s="14" t="s">
        <v>275</v>
      </c>
      <c r="D89" s="14" t="s">
        <v>75</v>
      </c>
      <c r="E89" s="14" t="s">
        <v>76</v>
      </c>
      <c r="F89" s="17">
        <v>41920</v>
      </c>
      <c r="G89" s="14" t="s">
        <v>292</v>
      </c>
      <c r="H89" s="14" t="s">
        <v>9</v>
      </c>
      <c r="I89" s="14" t="s">
        <v>77</v>
      </c>
      <c r="J89" s="14" t="s">
        <v>78</v>
      </c>
      <c r="M89" s="14" t="s">
        <v>78</v>
      </c>
      <c r="O89" s="14" t="b">
        <v>0</v>
      </c>
      <c r="Q89" s="14" t="b">
        <v>0</v>
      </c>
      <c r="R89" s="14" t="s">
        <v>262</v>
      </c>
      <c r="S89" s="14" t="s">
        <v>80</v>
      </c>
      <c r="T89" s="14" t="s">
        <v>81</v>
      </c>
      <c r="U89" s="14" t="s">
        <v>82</v>
      </c>
      <c r="V89" s="14" t="s">
        <v>83</v>
      </c>
      <c r="W89" s="14" t="s">
        <v>203</v>
      </c>
      <c r="X89" s="61" t="str">
        <f>IFERROR(VLOOKUP(AF89,[1]MeasureCost!$B$6:$B$80,1,FALSE),"")</f>
        <v>dxAC-Res-Split-SEER-18.0</v>
      </c>
      <c r="Y89" s="61" t="str">
        <f>IFERROR(VLOOKUP(AE89,[1]MeasureCost!$B$6:$B$80,1,FALSE),"")</f>
        <v>dxAC-Res-Split-45to65kBTUh-SEER-14.0</v>
      </c>
      <c r="Z89" s="14" t="s">
        <v>263</v>
      </c>
      <c r="AA89" s="14" t="s">
        <v>287</v>
      </c>
      <c r="AB89" s="14" t="s">
        <v>288</v>
      </c>
      <c r="AC89" s="14" t="s">
        <v>275</v>
      </c>
      <c r="AE89" s="14" t="s">
        <v>289</v>
      </c>
      <c r="AF89" s="14" t="s">
        <v>276</v>
      </c>
      <c r="AG89" s="14" t="s">
        <v>91</v>
      </c>
      <c r="AI89" s="14" t="b">
        <v>0</v>
      </c>
      <c r="AJ89" s="14" t="b">
        <v>0</v>
      </c>
      <c r="AL89" s="14" t="s">
        <v>92</v>
      </c>
      <c r="AM89" s="14" t="s">
        <v>263</v>
      </c>
      <c r="AO89" s="14" t="s">
        <v>78</v>
      </c>
      <c r="AP89" s="17">
        <v>42005</v>
      </c>
      <c r="AR89" s="14" t="s">
        <v>9</v>
      </c>
      <c r="AW89" s="14" t="s">
        <v>77</v>
      </c>
      <c r="AX89" s="78">
        <f>VLOOKUP(X89,[1]MeasureCost!$B$6:$Z$97,24,FALSE)</f>
        <v>1.4</v>
      </c>
      <c r="AY89" s="78">
        <f>VLOOKUP(X89,[1]MeasureCost!$B$6:$Z$97,25,FALSE)</f>
        <v>5</v>
      </c>
      <c r="AZ89" s="78">
        <v>3</v>
      </c>
      <c r="BA89" s="18">
        <f>VLOOKUP(X89,[1]MeasureCost!$B$6:$W$97,22,FALSE)</f>
        <v>1656.8748000000003</v>
      </c>
      <c r="BB89" s="18">
        <f>VLOOKUP(X89,[1]MeasureCost!$B$6:$W$97,20,FALSE)</f>
        <v>331.21440000000001</v>
      </c>
      <c r="BC89" s="18">
        <f>+BA89+BB89*AZ89</f>
        <v>2650.518</v>
      </c>
      <c r="BD89" s="18">
        <f>VLOOKUP(Y89,[1]MeasureCost!$B$6:$W$97,22,FALSE)</f>
        <v>551.33880000000011</v>
      </c>
      <c r="BE89" s="18">
        <f>VLOOKUP(Y89,[1]MeasureCost!$B$6:$W$97,20,FALSE)</f>
        <v>331.21440000000001</v>
      </c>
      <c r="BF89" s="18">
        <f>+BD89+BE89*AZ89</f>
        <v>1544.982</v>
      </c>
      <c r="BG89" s="19">
        <f>+(BC89-BF89)/AZ89</f>
        <v>368.512</v>
      </c>
      <c r="BI89" s="61" t="str">
        <f>+B89</f>
        <v>RE-HV-ResAC-45to65kBtuh-18S</v>
      </c>
    </row>
    <row r="90" spans="1:61" s="61" customFormat="1" ht="15" customHeight="1">
      <c r="A90" s="14">
        <v>859</v>
      </c>
      <c r="B90" s="14" t="s">
        <v>293</v>
      </c>
      <c r="C90" s="14" t="s">
        <v>278</v>
      </c>
      <c r="D90" s="14" t="s">
        <v>75</v>
      </c>
      <c r="E90" s="14" t="s">
        <v>76</v>
      </c>
      <c r="F90" s="17">
        <v>41920</v>
      </c>
      <c r="G90" s="14" t="s">
        <v>293</v>
      </c>
      <c r="H90" s="14" t="s">
        <v>9</v>
      </c>
      <c r="I90" s="14" t="s">
        <v>77</v>
      </c>
      <c r="J90" s="14" t="s">
        <v>78</v>
      </c>
      <c r="M90" s="14" t="s">
        <v>78</v>
      </c>
      <c r="O90" s="14" t="b">
        <v>0</v>
      </c>
      <c r="Q90" s="14" t="b">
        <v>0</v>
      </c>
      <c r="R90" s="14" t="s">
        <v>262</v>
      </c>
      <c r="S90" s="14" t="s">
        <v>80</v>
      </c>
      <c r="T90" s="14" t="s">
        <v>81</v>
      </c>
      <c r="U90" s="14" t="s">
        <v>82</v>
      </c>
      <c r="V90" s="14" t="s">
        <v>83</v>
      </c>
      <c r="W90" s="14" t="s">
        <v>203</v>
      </c>
      <c r="X90" s="61" t="str">
        <f>IFERROR(VLOOKUP(AF90,[1]MeasureCost!$B$6:$B$80,1,FALSE),"")</f>
        <v/>
      </c>
      <c r="Y90" s="61" t="str">
        <f>IFERROR(VLOOKUP(AE90,[1]MeasureCost!$B$6:$B$80,1,FALSE),"")</f>
        <v>dxAC-Res-Split-45to65kBTUh-SEER-14.0</v>
      </c>
      <c r="Z90" s="14" t="s">
        <v>263</v>
      </c>
      <c r="AA90" s="14" t="s">
        <v>287</v>
      </c>
      <c r="AB90" s="14" t="s">
        <v>288</v>
      </c>
      <c r="AC90" s="14" t="s">
        <v>278</v>
      </c>
      <c r="AE90" s="14" t="s">
        <v>289</v>
      </c>
      <c r="AF90" s="14" t="s">
        <v>279</v>
      </c>
      <c r="AG90" s="14" t="s">
        <v>91</v>
      </c>
      <c r="AI90" s="14" t="b">
        <v>0</v>
      </c>
      <c r="AJ90" s="14" t="b">
        <v>0</v>
      </c>
      <c r="AL90" s="14" t="s">
        <v>92</v>
      </c>
      <c r="AM90" s="14" t="s">
        <v>263</v>
      </c>
      <c r="AO90" s="14" t="s">
        <v>78</v>
      </c>
      <c r="AP90" s="17">
        <v>42005</v>
      </c>
      <c r="AR90" s="14" t="s">
        <v>9</v>
      </c>
      <c r="AW90" s="14" t="s">
        <v>77</v>
      </c>
      <c r="AX90" s="78"/>
      <c r="AY90" s="78"/>
      <c r="AZ90" s="78"/>
      <c r="BA90" s="18"/>
      <c r="BB90" s="18"/>
      <c r="BC90" s="18"/>
      <c r="BD90" s="18"/>
      <c r="BE90" s="18"/>
      <c r="BF90" s="18"/>
      <c r="BG90" s="19"/>
    </row>
    <row r="91" spans="1:61" s="61" customFormat="1" ht="15" customHeight="1">
      <c r="A91" s="14">
        <v>860</v>
      </c>
      <c r="B91" s="14" t="s">
        <v>294</v>
      </c>
      <c r="C91" s="14" t="s">
        <v>281</v>
      </c>
      <c r="D91" s="14" t="s">
        <v>75</v>
      </c>
      <c r="E91" s="14" t="s">
        <v>76</v>
      </c>
      <c r="F91" s="17">
        <v>41920</v>
      </c>
      <c r="G91" s="14" t="s">
        <v>294</v>
      </c>
      <c r="H91" s="14" t="s">
        <v>9</v>
      </c>
      <c r="I91" s="14" t="s">
        <v>77</v>
      </c>
      <c r="J91" s="14" t="s">
        <v>78</v>
      </c>
      <c r="M91" s="14" t="s">
        <v>78</v>
      </c>
      <c r="O91" s="14" t="b">
        <v>0</v>
      </c>
      <c r="Q91" s="14" t="b">
        <v>0</v>
      </c>
      <c r="R91" s="14" t="s">
        <v>262</v>
      </c>
      <c r="S91" s="14" t="s">
        <v>80</v>
      </c>
      <c r="T91" s="14" t="s">
        <v>81</v>
      </c>
      <c r="U91" s="14" t="s">
        <v>82</v>
      </c>
      <c r="V91" s="14" t="s">
        <v>83</v>
      </c>
      <c r="W91" s="14" t="s">
        <v>203</v>
      </c>
      <c r="X91" s="61" t="str">
        <f>IFERROR(VLOOKUP(AF91,[1]MeasureCost!$B$6:$B$80,1,FALSE),"")</f>
        <v/>
      </c>
      <c r="Y91" s="61" t="str">
        <f>IFERROR(VLOOKUP(AE91,[1]MeasureCost!$B$6:$B$80,1,FALSE),"")</f>
        <v>dxAC-Res-Split-45to65kBTUh-SEER-14.0</v>
      </c>
      <c r="Z91" s="14" t="s">
        <v>263</v>
      </c>
      <c r="AA91" s="14" t="s">
        <v>287</v>
      </c>
      <c r="AB91" s="14" t="s">
        <v>288</v>
      </c>
      <c r="AC91" s="14" t="s">
        <v>281</v>
      </c>
      <c r="AE91" s="14" t="s">
        <v>289</v>
      </c>
      <c r="AF91" s="14" t="s">
        <v>282</v>
      </c>
      <c r="AG91" s="14" t="s">
        <v>91</v>
      </c>
      <c r="AI91" s="14" t="b">
        <v>0</v>
      </c>
      <c r="AJ91" s="14" t="b">
        <v>0</v>
      </c>
      <c r="AL91" s="14" t="s">
        <v>92</v>
      </c>
      <c r="AM91" s="14" t="s">
        <v>263</v>
      </c>
      <c r="AO91" s="14" t="s">
        <v>78</v>
      </c>
      <c r="AP91" s="17">
        <v>42005</v>
      </c>
      <c r="AR91" s="14" t="s">
        <v>9</v>
      </c>
      <c r="AW91" s="14" t="s">
        <v>77</v>
      </c>
      <c r="AX91" s="78"/>
      <c r="AY91" s="78"/>
      <c r="AZ91" s="78"/>
      <c r="BA91" s="18"/>
      <c r="BB91" s="18"/>
      <c r="BC91" s="18"/>
      <c r="BD91" s="18"/>
      <c r="BE91" s="18"/>
      <c r="BF91" s="18"/>
      <c r="BG91" s="19"/>
    </row>
    <row r="92" spans="1:61" s="61" customFormat="1" ht="15" customHeight="1">
      <c r="A92" s="14">
        <v>861</v>
      </c>
      <c r="B92" s="14" t="s">
        <v>295</v>
      </c>
      <c r="C92" s="14" t="s">
        <v>284</v>
      </c>
      <c r="D92" s="14" t="s">
        <v>75</v>
      </c>
      <c r="E92" s="14" t="s">
        <v>76</v>
      </c>
      <c r="F92" s="17">
        <v>41920</v>
      </c>
      <c r="G92" s="14" t="s">
        <v>295</v>
      </c>
      <c r="H92" s="14" t="s">
        <v>9</v>
      </c>
      <c r="I92" s="14" t="s">
        <v>77</v>
      </c>
      <c r="J92" s="14" t="s">
        <v>78</v>
      </c>
      <c r="M92" s="14" t="s">
        <v>78</v>
      </c>
      <c r="O92" s="14" t="b">
        <v>0</v>
      </c>
      <c r="Q92" s="14" t="b">
        <v>0</v>
      </c>
      <c r="R92" s="14" t="s">
        <v>262</v>
      </c>
      <c r="S92" s="14" t="s">
        <v>80</v>
      </c>
      <c r="T92" s="14" t="s">
        <v>81</v>
      </c>
      <c r="U92" s="14" t="s">
        <v>82</v>
      </c>
      <c r="V92" s="14" t="s">
        <v>83</v>
      </c>
      <c r="W92" s="14" t="s">
        <v>203</v>
      </c>
      <c r="X92" s="61" t="str">
        <f>IFERROR(VLOOKUP(AF92,[1]MeasureCost!$B$6:$B$80,1,FALSE),"")</f>
        <v/>
      </c>
      <c r="Y92" s="61" t="str">
        <f>IFERROR(VLOOKUP(AE92,[1]MeasureCost!$B$6:$B$80,1,FALSE),"")</f>
        <v>dxAC-Res-Split-45to65kBTUh-SEER-14.0</v>
      </c>
      <c r="Z92" s="14" t="s">
        <v>263</v>
      </c>
      <c r="AA92" s="14" t="s">
        <v>287</v>
      </c>
      <c r="AB92" s="14" t="s">
        <v>288</v>
      </c>
      <c r="AC92" s="14" t="s">
        <v>284</v>
      </c>
      <c r="AE92" s="14" t="s">
        <v>289</v>
      </c>
      <c r="AF92" s="14" t="s">
        <v>285</v>
      </c>
      <c r="AG92" s="14" t="s">
        <v>91</v>
      </c>
      <c r="AI92" s="14" t="b">
        <v>0</v>
      </c>
      <c r="AJ92" s="14" t="b">
        <v>0</v>
      </c>
      <c r="AL92" s="14" t="s">
        <v>92</v>
      </c>
      <c r="AM92" s="14" t="s">
        <v>263</v>
      </c>
      <c r="AO92" s="14" t="s">
        <v>78</v>
      </c>
      <c r="AP92" s="17">
        <v>42005</v>
      </c>
      <c r="AR92" s="14" t="s">
        <v>9</v>
      </c>
      <c r="AW92" s="14" t="s">
        <v>77</v>
      </c>
      <c r="AX92" s="78"/>
      <c r="AY92" s="78"/>
      <c r="AZ92" s="78"/>
      <c r="BA92" s="18"/>
      <c r="BB92" s="18"/>
      <c r="BC92" s="18"/>
      <c r="BD92" s="18"/>
      <c r="BE92" s="18"/>
      <c r="BF92" s="18"/>
      <c r="BG92" s="19"/>
    </row>
    <row r="93" spans="1:61" s="61" customFormat="1" ht="15" customHeight="1">
      <c r="A93" s="14">
        <v>863</v>
      </c>
      <c r="B93" s="14" t="s">
        <v>296</v>
      </c>
      <c r="C93" s="14" t="s">
        <v>297</v>
      </c>
      <c r="D93" s="14" t="s">
        <v>75</v>
      </c>
      <c r="E93" s="14" t="s">
        <v>76</v>
      </c>
      <c r="F93" s="17">
        <v>41920</v>
      </c>
      <c r="G93" s="14" t="s">
        <v>296</v>
      </c>
      <c r="H93" s="14" t="s">
        <v>9</v>
      </c>
      <c r="I93" s="14" t="s">
        <v>77</v>
      </c>
      <c r="J93" s="14" t="s">
        <v>78</v>
      </c>
      <c r="M93" s="14" t="s">
        <v>78</v>
      </c>
      <c r="O93" s="14" t="b">
        <v>0</v>
      </c>
      <c r="Q93" s="14" t="b">
        <v>0</v>
      </c>
      <c r="R93" s="14" t="s">
        <v>262</v>
      </c>
      <c r="S93" s="14" t="s">
        <v>80</v>
      </c>
      <c r="T93" s="14" t="s">
        <v>81</v>
      </c>
      <c r="U93" s="14" t="s">
        <v>298</v>
      </c>
      <c r="V93" s="14" t="s">
        <v>299</v>
      </c>
      <c r="W93" s="14" t="s">
        <v>203</v>
      </c>
      <c r="X93" s="61" t="str">
        <f>IFERROR(VLOOKUP(AF93,[1]MeasureCost!$B$6:$B$80,1,FALSE),"")</f>
        <v>dxHP-Res-Split-SEER-15.0</v>
      </c>
      <c r="Y93" s="61" t="str">
        <f>IFERROR(VLOOKUP(AE93,[1]MeasureCost!$B$6:$B$80,1,FALSE),"")</f>
        <v>dxHP-Res-Split-SEER-14.0</v>
      </c>
      <c r="Z93" s="14" t="s">
        <v>300</v>
      </c>
      <c r="AA93" s="14" t="s">
        <v>301</v>
      </c>
      <c r="AB93" s="14" t="s">
        <v>302</v>
      </c>
      <c r="AC93" s="14" t="s">
        <v>297</v>
      </c>
      <c r="AE93" s="14" t="s">
        <v>303</v>
      </c>
      <c r="AF93" s="14" t="s">
        <v>304</v>
      </c>
      <c r="AG93" s="14" t="s">
        <v>91</v>
      </c>
      <c r="AI93" s="14" t="b">
        <v>0</v>
      </c>
      <c r="AJ93" s="14" t="b">
        <v>0</v>
      </c>
      <c r="AL93" s="14" t="s">
        <v>92</v>
      </c>
      <c r="AM93" s="14" t="s">
        <v>300</v>
      </c>
      <c r="AO93" s="14" t="s">
        <v>78</v>
      </c>
      <c r="AP93" s="17">
        <v>42005</v>
      </c>
      <c r="AR93" s="14" t="s">
        <v>9</v>
      </c>
      <c r="AW93" s="14" t="s">
        <v>77</v>
      </c>
      <c r="AX93" s="78">
        <f>VLOOKUP(X93,[1]MeasureCost!$B$6:$Z$97,24,FALSE)</f>
        <v>1.5</v>
      </c>
      <c r="AY93" s="78">
        <f>VLOOKUP(X93,[1]MeasureCost!$B$6:$Z$97,25,FALSE)</f>
        <v>5</v>
      </c>
      <c r="AZ93" s="78">
        <v>3</v>
      </c>
      <c r="BA93" s="18">
        <f>VLOOKUP(X93,[1]MeasureCost!$B$6:$W$97,22,FALSE)</f>
        <v>1097.5404000000001</v>
      </c>
      <c r="BB93" s="18">
        <f>VLOOKUP(X93,[1]MeasureCost!$B$6:$W$97,20,FALSE)</f>
        <v>594.5616</v>
      </c>
      <c r="BC93" s="18">
        <f t="shared" ref="BC93:BC117" si="11">+BA93+BB93*AZ93</f>
        <v>2881.2251999999999</v>
      </c>
      <c r="BD93" s="18">
        <f>VLOOKUP(Y93,[1]MeasureCost!$B$6:$W$97,22,FALSE)</f>
        <v>549.2484000000004</v>
      </c>
      <c r="BE93" s="18">
        <f>VLOOKUP(Y93,[1]MeasureCost!$B$6:$W$97,20,FALSE)</f>
        <v>594.5616</v>
      </c>
      <c r="BF93" s="18">
        <f t="shared" ref="BF93:BF117" si="12">+BD93+BE93*AZ93</f>
        <v>2332.9332000000004</v>
      </c>
      <c r="BG93" s="19">
        <f t="shared" ref="BG93:BG117" si="13">+(BC93-BF93)/AZ93</f>
        <v>182.76399999999981</v>
      </c>
      <c r="BI93" s="61" t="str">
        <f t="shared" ref="BI93:BI117" si="14">+B93</f>
        <v>RE-HV-ResHP-15p0S-8p7H</v>
      </c>
    </row>
    <row r="94" spans="1:61" s="61" customFormat="1" ht="15" customHeight="1">
      <c r="A94" s="14">
        <v>864</v>
      </c>
      <c r="B94" s="14" t="s">
        <v>305</v>
      </c>
      <c r="C94" s="14" t="s">
        <v>306</v>
      </c>
      <c r="D94" s="14" t="s">
        <v>75</v>
      </c>
      <c r="E94" s="14" t="s">
        <v>76</v>
      </c>
      <c r="F94" s="17">
        <v>41920</v>
      </c>
      <c r="G94" s="14" t="s">
        <v>305</v>
      </c>
      <c r="H94" s="14" t="s">
        <v>9</v>
      </c>
      <c r="I94" s="14" t="s">
        <v>77</v>
      </c>
      <c r="J94" s="14" t="s">
        <v>78</v>
      </c>
      <c r="M94" s="14" t="s">
        <v>78</v>
      </c>
      <c r="O94" s="14" t="b">
        <v>0</v>
      </c>
      <c r="Q94" s="14" t="b">
        <v>0</v>
      </c>
      <c r="R94" s="14" t="s">
        <v>262</v>
      </c>
      <c r="S94" s="14" t="s">
        <v>80</v>
      </c>
      <c r="T94" s="14" t="s">
        <v>81</v>
      </c>
      <c r="U94" s="14" t="s">
        <v>298</v>
      </c>
      <c r="V94" s="14" t="s">
        <v>299</v>
      </c>
      <c r="W94" s="14" t="s">
        <v>203</v>
      </c>
      <c r="X94" s="61" t="str">
        <f>IFERROR(VLOOKUP(AF94,[1]MeasureCost!$B$6:$B$80,1,FALSE),"")</f>
        <v>dxHP-Res-Split-SEER-16.0</v>
      </c>
      <c r="Y94" s="61" t="str">
        <f>IFERROR(VLOOKUP(AE94,[1]MeasureCost!$B$6:$B$80,1,FALSE),"")</f>
        <v>dxHP-Res-Split-SEER-14.0</v>
      </c>
      <c r="Z94" s="14" t="s">
        <v>300</v>
      </c>
      <c r="AA94" s="14" t="s">
        <v>301</v>
      </c>
      <c r="AB94" s="14" t="s">
        <v>302</v>
      </c>
      <c r="AC94" s="14" t="s">
        <v>306</v>
      </c>
      <c r="AE94" s="14" t="s">
        <v>303</v>
      </c>
      <c r="AF94" s="14" t="s">
        <v>307</v>
      </c>
      <c r="AG94" s="14" t="s">
        <v>91</v>
      </c>
      <c r="AI94" s="14" t="b">
        <v>0</v>
      </c>
      <c r="AJ94" s="14" t="b">
        <v>0</v>
      </c>
      <c r="AL94" s="14" t="s">
        <v>92</v>
      </c>
      <c r="AM94" s="14" t="s">
        <v>300</v>
      </c>
      <c r="AO94" s="14" t="s">
        <v>78</v>
      </c>
      <c r="AP94" s="17">
        <v>42005</v>
      </c>
      <c r="AR94" s="14" t="s">
        <v>9</v>
      </c>
      <c r="AW94" s="14" t="s">
        <v>77</v>
      </c>
      <c r="AX94" s="78">
        <f>VLOOKUP(X94,[1]MeasureCost!$B$6:$Z$97,24,FALSE)</f>
        <v>1.5</v>
      </c>
      <c r="AY94" s="78">
        <f>VLOOKUP(X94,[1]MeasureCost!$B$6:$Z$97,25,FALSE)</f>
        <v>5</v>
      </c>
      <c r="AZ94" s="78">
        <v>3</v>
      </c>
      <c r="BA94" s="18">
        <f>VLOOKUP(X94,[1]MeasureCost!$B$6:$W$97,22,FALSE)</f>
        <v>1645.8324</v>
      </c>
      <c r="BB94" s="18">
        <f>VLOOKUP(X94,[1]MeasureCost!$B$6:$W$97,20,FALSE)</f>
        <v>594.5616</v>
      </c>
      <c r="BC94" s="18">
        <f t="shared" si="11"/>
        <v>3429.5172000000002</v>
      </c>
      <c r="BD94" s="18">
        <f>VLOOKUP(Y94,[1]MeasureCost!$B$6:$W$97,22,FALSE)</f>
        <v>549.2484000000004</v>
      </c>
      <c r="BE94" s="18">
        <f>VLOOKUP(Y94,[1]MeasureCost!$B$6:$W$97,20,FALSE)</f>
        <v>594.5616</v>
      </c>
      <c r="BF94" s="18">
        <f t="shared" si="12"/>
        <v>2332.9332000000004</v>
      </c>
      <c r="BG94" s="19">
        <f t="shared" si="13"/>
        <v>365.52799999999996</v>
      </c>
      <c r="BI94" s="61" t="str">
        <f t="shared" si="14"/>
        <v>RE-HV-ResHP-16p0S-9p0H</v>
      </c>
    </row>
    <row r="95" spans="1:61" s="61" customFormat="1" ht="15" customHeight="1">
      <c r="A95" s="14">
        <v>865</v>
      </c>
      <c r="B95" s="14" t="s">
        <v>308</v>
      </c>
      <c r="C95" s="14" t="s">
        <v>309</v>
      </c>
      <c r="D95" s="14" t="s">
        <v>75</v>
      </c>
      <c r="E95" s="14" t="s">
        <v>76</v>
      </c>
      <c r="F95" s="17">
        <v>41920</v>
      </c>
      <c r="G95" s="14" t="s">
        <v>308</v>
      </c>
      <c r="H95" s="14" t="s">
        <v>9</v>
      </c>
      <c r="I95" s="14" t="s">
        <v>77</v>
      </c>
      <c r="J95" s="14" t="s">
        <v>78</v>
      </c>
      <c r="M95" s="14" t="s">
        <v>78</v>
      </c>
      <c r="O95" s="14" t="b">
        <v>0</v>
      </c>
      <c r="Q95" s="14" t="b">
        <v>0</v>
      </c>
      <c r="R95" s="14" t="s">
        <v>262</v>
      </c>
      <c r="S95" s="14" t="s">
        <v>80</v>
      </c>
      <c r="T95" s="14" t="s">
        <v>81</v>
      </c>
      <c r="U95" s="14" t="s">
        <v>298</v>
      </c>
      <c r="V95" s="14" t="s">
        <v>299</v>
      </c>
      <c r="W95" s="14" t="s">
        <v>203</v>
      </c>
      <c r="X95" s="61" t="str">
        <f>IFERROR(VLOOKUP(AF95,[1]MeasureCost!$B$6:$B$80,1,FALSE),"")</f>
        <v>dxHP-Res-Split-SEER-17.0</v>
      </c>
      <c r="Y95" s="61" t="str">
        <f>IFERROR(VLOOKUP(AE95,[1]MeasureCost!$B$6:$B$80,1,FALSE),"")</f>
        <v>dxHP-Res-Split-SEER-14.0</v>
      </c>
      <c r="Z95" s="14" t="s">
        <v>300</v>
      </c>
      <c r="AA95" s="14" t="s">
        <v>301</v>
      </c>
      <c r="AB95" s="14" t="s">
        <v>302</v>
      </c>
      <c r="AC95" s="14" t="s">
        <v>309</v>
      </c>
      <c r="AE95" s="14" t="s">
        <v>303</v>
      </c>
      <c r="AF95" s="14" t="s">
        <v>310</v>
      </c>
      <c r="AG95" s="14" t="s">
        <v>91</v>
      </c>
      <c r="AI95" s="14" t="b">
        <v>0</v>
      </c>
      <c r="AJ95" s="14" t="b">
        <v>0</v>
      </c>
      <c r="AL95" s="14" t="s">
        <v>92</v>
      </c>
      <c r="AM95" s="14" t="s">
        <v>300</v>
      </c>
      <c r="AO95" s="14" t="s">
        <v>78</v>
      </c>
      <c r="AP95" s="17">
        <v>42005</v>
      </c>
      <c r="AR95" s="14" t="s">
        <v>9</v>
      </c>
      <c r="AW95" s="14" t="s">
        <v>77</v>
      </c>
      <c r="AX95" s="78">
        <f>VLOOKUP(X95,[1]MeasureCost!$B$6:$Z$97,24,FALSE)</f>
        <v>1.5</v>
      </c>
      <c r="AY95" s="78">
        <f>VLOOKUP(X95,[1]MeasureCost!$B$6:$Z$97,25,FALSE)</f>
        <v>5</v>
      </c>
      <c r="AZ95" s="78">
        <v>3</v>
      </c>
      <c r="BA95" s="18">
        <f>VLOOKUP(X95,[1]MeasureCost!$B$6:$W$97,22,FALSE)</f>
        <v>2194.1243999999997</v>
      </c>
      <c r="BB95" s="18">
        <f>VLOOKUP(X95,[1]MeasureCost!$B$6:$W$97,20,FALSE)</f>
        <v>594.5616</v>
      </c>
      <c r="BC95" s="18">
        <f t="shared" si="11"/>
        <v>3977.8091999999997</v>
      </c>
      <c r="BD95" s="18">
        <f>VLOOKUP(Y95,[1]MeasureCost!$B$6:$W$97,22,FALSE)</f>
        <v>549.2484000000004</v>
      </c>
      <c r="BE95" s="18">
        <f>VLOOKUP(Y95,[1]MeasureCost!$B$6:$W$97,20,FALSE)</f>
        <v>594.5616</v>
      </c>
      <c r="BF95" s="18">
        <f t="shared" si="12"/>
        <v>2332.9332000000004</v>
      </c>
      <c r="BG95" s="19">
        <f t="shared" si="13"/>
        <v>548.2919999999998</v>
      </c>
      <c r="BI95" s="61" t="str">
        <f t="shared" si="14"/>
        <v>RE-HV-ResHP-17p0S-9p4H</v>
      </c>
    </row>
    <row r="96" spans="1:61" s="61" customFormat="1" ht="15" customHeight="1">
      <c r="A96" s="14">
        <v>866</v>
      </c>
      <c r="B96" s="14" t="s">
        <v>311</v>
      </c>
      <c r="C96" s="14" t="s">
        <v>312</v>
      </c>
      <c r="D96" s="14" t="s">
        <v>75</v>
      </c>
      <c r="E96" s="14" t="s">
        <v>76</v>
      </c>
      <c r="F96" s="17">
        <v>41920</v>
      </c>
      <c r="G96" s="14" t="s">
        <v>311</v>
      </c>
      <c r="H96" s="14" t="s">
        <v>9</v>
      </c>
      <c r="I96" s="14" t="s">
        <v>77</v>
      </c>
      <c r="J96" s="14" t="s">
        <v>78</v>
      </c>
      <c r="M96" s="14" t="s">
        <v>78</v>
      </c>
      <c r="O96" s="14" t="b">
        <v>0</v>
      </c>
      <c r="Q96" s="14" t="b">
        <v>0</v>
      </c>
      <c r="R96" s="14" t="s">
        <v>262</v>
      </c>
      <c r="S96" s="14" t="s">
        <v>80</v>
      </c>
      <c r="T96" s="14" t="s">
        <v>81</v>
      </c>
      <c r="U96" s="14" t="s">
        <v>298</v>
      </c>
      <c r="V96" s="14" t="s">
        <v>299</v>
      </c>
      <c r="W96" s="14" t="s">
        <v>203</v>
      </c>
      <c r="X96" s="61" t="str">
        <f>IFERROR(VLOOKUP(AF96,[1]MeasureCost!$B$6:$B$80,1,FALSE),"")</f>
        <v>dxHP-Res-Split-SEER-18.0</v>
      </c>
      <c r="Y96" s="61" t="str">
        <f>IFERROR(VLOOKUP(AE96,[1]MeasureCost!$B$6:$B$80,1,FALSE),"")</f>
        <v>dxHP-Res-Split-SEER-14.0</v>
      </c>
      <c r="Z96" s="14" t="s">
        <v>300</v>
      </c>
      <c r="AA96" s="14" t="s">
        <v>301</v>
      </c>
      <c r="AB96" s="14" t="s">
        <v>302</v>
      </c>
      <c r="AC96" s="14" t="s">
        <v>312</v>
      </c>
      <c r="AE96" s="14" t="s">
        <v>303</v>
      </c>
      <c r="AF96" s="14" t="s">
        <v>313</v>
      </c>
      <c r="AG96" s="14" t="s">
        <v>91</v>
      </c>
      <c r="AI96" s="14" t="b">
        <v>0</v>
      </c>
      <c r="AJ96" s="14" t="b">
        <v>0</v>
      </c>
      <c r="AL96" s="14" t="s">
        <v>92</v>
      </c>
      <c r="AM96" s="14" t="s">
        <v>300</v>
      </c>
      <c r="AO96" s="14" t="s">
        <v>78</v>
      </c>
      <c r="AP96" s="17">
        <v>42005</v>
      </c>
      <c r="AR96" s="14" t="s">
        <v>9</v>
      </c>
      <c r="AW96" s="14" t="s">
        <v>77</v>
      </c>
      <c r="AX96" s="78">
        <f>VLOOKUP(X96,[1]MeasureCost!$B$6:$Z$97,24,FALSE)</f>
        <v>1.5</v>
      </c>
      <c r="AY96" s="78">
        <f>VLOOKUP(X96,[1]MeasureCost!$B$6:$Z$97,25,FALSE)</f>
        <v>5</v>
      </c>
      <c r="AZ96" s="78">
        <v>3</v>
      </c>
      <c r="BA96" s="18">
        <f>VLOOKUP(X96,[1]MeasureCost!$B$6:$W$97,22,FALSE)</f>
        <v>2742.4164000000005</v>
      </c>
      <c r="BB96" s="18">
        <f>VLOOKUP(X96,[1]MeasureCost!$B$6:$W$97,20,FALSE)</f>
        <v>594.5616</v>
      </c>
      <c r="BC96" s="18">
        <f t="shared" si="11"/>
        <v>4526.101200000001</v>
      </c>
      <c r="BD96" s="18">
        <f>VLOOKUP(Y96,[1]MeasureCost!$B$6:$W$97,22,FALSE)</f>
        <v>549.2484000000004</v>
      </c>
      <c r="BE96" s="18">
        <f>VLOOKUP(Y96,[1]MeasureCost!$B$6:$W$97,20,FALSE)</f>
        <v>594.5616</v>
      </c>
      <c r="BF96" s="18">
        <f t="shared" si="12"/>
        <v>2332.9332000000004</v>
      </c>
      <c r="BG96" s="19">
        <f t="shared" si="13"/>
        <v>731.05600000000015</v>
      </c>
      <c r="BI96" s="61" t="str">
        <f t="shared" si="14"/>
        <v>RE-HV-ResHP-18p0S-9p7H</v>
      </c>
    </row>
    <row r="97" spans="1:61" s="61" customFormat="1" ht="15" customHeight="1">
      <c r="A97" s="14">
        <v>867</v>
      </c>
      <c r="B97" s="14" t="s">
        <v>314</v>
      </c>
      <c r="C97" s="14" t="s">
        <v>315</v>
      </c>
      <c r="D97" s="14" t="s">
        <v>75</v>
      </c>
      <c r="E97" s="14" t="s">
        <v>76</v>
      </c>
      <c r="F97" s="17">
        <v>41940</v>
      </c>
      <c r="G97" s="14" t="s">
        <v>314</v>
      </c>
      <c r="H97" s="14" t="s">
        <v>9</v>
      </c>
      <c r="I97" s="14" t="s">
        <v>77</v>
      </c>
      <c r="J97" s="14" t="s">
        <v>78</v>
      </c>
      <c r="M97" s="14" t="s">
        <v>78</v>
      </c>
      <c r="O97" s="14" t="b">
        <v>0</v>
      </c>
      <c r="Q97" s="14" t="b">
        <v>0</v>
      </c>
      <c r="R97" s="14" t="s">
        <v>79</v>
      </c>
      <c r="S97" s="14" t="s">
        <v>80</v>
      </c>
      <c r="T97" s="14" t="s">
        <v>81</v>
      </c>
      <c r="U97" s="14" t="s">
        <v>298</v>
      </c>
      <c r="V97" s="14" t="s">
        <v>299</v>
      </c>
      <c r="W97" s="14" t="s">
        <v>159</v>
      </c>
      <c r="X97" s="61" t="str">
        <f>IFERROR(VLOOKUP(AF97,[1]MeasureCost!$B$6:$B$80,1,FALSE),"")</f>
        <v>dxHP-Com-Pkg-lt55kBTUh-SEER-15.0</v>
      </c>
      <c r="Y97" s="61" t="str">
        <f>IFERROR(VLOOKUP(AE97,[1]MeasureCost!$B$6:$B$80,1,FALSE),"")</f>
        <v>dxHP-Com-Pkg-lt55kBTUh-SEER-14.0</v>
      </c>
      <c r="Z97" s="14" t="s">
        <v>300</v>
      </c>
      <c r="AA97" s="14" t="s">
        <v>316</v>
      </c>
      <c r="AB97" s="14" t="s">
        <v>317</v>
      </c>
      <c r="AC97" s="14" t="s">
        <v>315</v>
      </c>
      <c r="AE97" s="14" t="s">
        <v>318</v>
      </c>
      <c r="AF97" s="14" t="s">
        <v>319</v>
      </c>
      <c r="AG97" s="14" t="s">
        <v>91</v>
      </c>
      <c r="AI97" s="14" t="b">
        <v>0</v>
      </c>
      <c r="AJ97" s="14" t="b">
        <v>0</v>
      </c>
      <c r="AL97" s="14" t="s">
        <v>92</v>
      </c>
      <c r="AM97" s="14" t="s">
        <v>300</v>
      </c>
      <c r="AO97" s="14" t="s">
        <v>78</v>
      </c>
      <c r="AP97" s="17">
        <v>42005</v>
      </c>
      <c r="AR97" s="14" t="s">
        <v>9</v>
      </c>
      <c r="AW97" s="14" t="s">
        <v>77</v>
      </c>
      <c r="AX97" s="78">
        <f>VLOOKUP(X97,[1]MeasureCost!$B$6:$Z$97,24,FALSE)</f>
        <v>2</v>
      </c>
      <c r="AY97" s="78">
        <f>VLOOKUP(X97,[1]MeasureCost!$B$6:$Z$97,25,FALSE)</f>
        <v>5</v>
      </c>
      <c r="AZ97" s="78">
        <v>3</v>
      </c>
      <c r="BA97" s="18">
        <f>VLOOKUP(X97,[1]MeasureCost!$B$6:$W$97,22,FALSE)</f>
        <v>3103.5228000000002</v>
      </c>
      <c r="BB97" s="18">
        <f>VLOOKUP(X97,[1]MeasureCost!$B$6:$W$97,20,FALSE)</f>
        <v>358.45920000000001</v>
      </c>
      <c r="BC97" s="18">
        <f t="shared" si="11"/>
        <v>4178.9004000000004</v>
      </c>
      <c r="BD97" s="18">
        <f>VLOOKUP(Y97,[1]MeasureCost!$B$6:$W$97,22,FALSE)</f>
        <v>2677.6308000000004</v>
      </c>
      <c r="BE97" s="18">
        <f>VLOOKUP(Y97,[1]MeasureCost!$B$6:$W$97,20,FALSE)</f>
        <v>358.45920000000001</v>
      </c>
      <c r="BF97" s="18">
        <f t="shared" si="12"/>
        <v>3753.0084000000006</v>
      </c>
      <c r="BG97" s="19">
        <f t="shared" si="13"/>
        <v>141.96399999999994</v>
      </c>
      <c r="BI97" s="61" t="str">
        <f t="shared" si="14"/>
        <v>NE-HVAC-airHP-Pkg-lt55kBtuh-15p0seer-8p2hspf</v>
      </c>
    </row>
    <row r="98" spans="1:61" s="61" customFormat="1" ht="15" customHeight="1">
      <c r="A98" s="14">
        <v>868</v>
      </c>
      <c r="B98" s="14" t="s">
        <v>320</v>
      </c>
      <c r="C98" s="14" t="s">
        <v>321</v>
      </c>
      <c r="D98" s="14" t="s">
        <v>75</v>
      </c>
      <c r="E98" s="14" t="s">
        <v>76</v>
      </c>
      <c r="F98" s="17">
        <v>41940</v>
      </c>
      <c r="G98" s="14" t="s">
        <v>320</v>
      </c>
      <c r="H98" s="14" t="s">
        <v>9</v>
      </c>
      <c r="I98" s="14" t="s">
        <v>77</v>
      </c>
      <c r="J98" s="14" t="s">
        <v>78</v>
      </c>
      <c r="M98" s="14" t="s">
        <v>78</v>
      </c>
      <c r="O98" s="14" t="b">
        <v>0</v>
      </c>
      <c r="Q98" s="14" t="b">
        <v>0</v>
      </c>
      <c r="R98" s="14" t="s">
        <v>79</v>
      </c>
      <c r="S98" s="14" t="s">
        <v>80</v>
      </c>
      <c r="T98" s="14" t="s">
        <v>81</v>
      </c>
      <c r="U98" s="14" t="s">
        <v>298</v>
      </c>
      <c r="V98" s="14" t="s">
        <v>299</v>
      </c>
      <c r="W98" s="14" t="s">
        <v>159</v>
      </c>
      <c r="X98" s="61" t="str">
        <f>IFERROR(VLOOKUP(AF98,[1]MeasureCost!$B$6:$B$80,1,FALSE),"")</f>
        <v>dxHP-Com-Pkg-lt55kBTUh-SEER-16.0</v>
      </c>
      <c r="Y98" s="61" t="str">
        <f>IFERROR(VLOOKUP(AE98,[1]MeasureCost!$B$6:$B$80,1,FALSE),"")</f>
        <v>dxHP-Com-Pkg-lt55kBTUh-SEER-14.0</v>
      </c>
      <c r="Z98" s="14" t="s">
        <v>300</v>
      </c>
      <c r="AA98" s="14" t="s">
        <v>316</v>
      </c>
      <c r="AB98" s="14" t="s">
        <v>317</v>
      </c>
      <c r="AC98" s="14" t="s">
        <v>321</v>
      </c>
      <c r="AE98" s="14" t="s">
        <v>318</v>
      </c>
      <c r="AF98" s="14" t="s">
        <v>322</v>
      </c>
      <c r="AG98" s="14" t="s">
        <v>91</v>
      </c>
      <c r="AI98" s="14" t="b">
        <v>0</v>
      </c>
      <c r="AJ98" s="14" t="b">
        <v>0</v>
      </c>
      <c r="AL98" s="14" t="s">
        <v>92</v>
      </c>
      <c r="AM98" s="14" t="s">
        <v>300</v>
      </c>
      <c r="AO98" s="14" t="s">
        <v>78</v>
      </c>
      <c r="AP98" s="17">
        <v>42005</v>
      </c>
      <c r="AR98" s="14" t="s">
        <v>9</v>
      </c>
      <c r="AW98" s="14" t="s">
        <v>77</v>
      </c>
      <c r="AX98" s="78">
        <f>VLOOKUP(X98,[1]MeasureCost!$B$6:$Z$97,24,FALSE)</f>
        <v>2</v>
      </c>
      <c r="AY98" s="78">
        <f>VLOOKUP(X98,[1]MeasureCost!$B$6:$Z$97,25,FALSE)</f>
        <v>5</v>
      </c>
      <c r="AZ98" s="78">
        <v>3</v>
      </c>
      <c r="BA98" s="18">
        <f>VLOOKUP(X98,[1]MeasureCost!$B$6:$W$97,22,FALSE)</f>
        <v>3529.4148</v>
      </c>
      <c r="BB98" s="18">
        <f>VLOOKUP(X98,[1]MeasureCost!$B$6:$W$97,20,FALSE)</f>
        <v>358.45920000000001</v>
      </c>
      <c r="BC98" s="18">
        <f t="shared" si="11"/>
        <v>4604.7924000000003</v>
      </c>
      <c r="BD98" s="18">
        <f>VLOOKUP(Y98,[1]MeasureCost!$B$6:$W$97,22,FALSE)</f>
        <v>2677.6308000000004</v>
      </c>
      <c r="BE98" s="18">
        <f>VLOOKUP(Y98,[1]MeasureCost!$B$6:$W$97,20,FALSE)</f>
        <v>358.45920000000001</v>
      </c>
      <c r="BF98" s="18">
        <f t="shared" si="12"/>
        <v>3753.0084000000006</v>
      </c>
      <c r="BG98" s="19">
        <f t="shared" si="13"/>
        <v>283.92799999999988</v>
      </c>
      <c r="BI98" s="61" t="str">
        <f t="shared" si="14"/>
        <v>NE-HVAC-airHP-Pkg-lt55kBtuh-16p0seer-8p5hspf</v>
      </c>
    </row>
    <row r="99" spans="1:61" s="61" customFormat="1" ht="15" customHeight="1">
      <c r="A99" s="14">
        <v>869</v>
      </c>
      <c r="B99" s="14" t="s">
        <v>323</v>
      </c>
      <c r="C99" s="14" t="s">
        <v>324</v>
      </c>
      <c r="D99" s="14" t="s">
        <v>75</v>
      </c>
      <c r="E99" s="14" t="s">
        <v>76</v>
      </c>
      <c r="F99" s="17">
        <v>41940</v>
      </c>
      <c r="G99" s="14" t="s">
        <v>323</v>
      </c>
      <c r="H99" s="14" t="s">
        <v>9</v>
      </c>
      <c r="I99" s="14" t="s">
        <v>77</v>
      </c>
      <c r="J99" s="14" t="s">
        <v>78</v>
      </c>
      <c r="M99" s="14" t="s">
        <v>78</v>
      </c>
      <c r="O99" s="14" t="b">
        <v>0</v>
      </c>
      <c r="Q99" s="14" t="b">
        <v>0</v>
      </c>
      <c r="R99" s="14" t="s">
        <v>79</v>
      </c>
      <c r="S99" s="14" t="s">
        <v>80</v>
      </c>
      <c r="T99" s="14" t="s">
        <v>81</v>
      </c>
      <c r="U99" s="14" t="s">
        <v>298</v>
      </c>
      <c r="V99" s="14" t="s">
        <v>299</v>
      </c>
      <c r="W99" s="14" t="s">
        <v>159</v>
      </c>
      <c r="X99" s="61" t="str">
        <f>IFERROR(VLOOKUP(AF99,[1]MeasureCost!$B$6:$B$80,1,FALSE),"")</f>
        <v>dxHP-Com-Pkg-lt55kBTUh-SEER-17.0</v>
      </c>
      <c r="Y99" s="61" t="str">
        <f>IFERROR(VLOOKUP(AE99,[1]MeasureCost!$B$6:$B$80,1,FALSE),"")</f>
        <v>dxHP-Com-Pkg-lt55kBTUh-SEER-14.0</v>
      </c>
      <c r="Z99" s="14" t="s">
        <v>300</v>
      </c>
      <c r="AA99" s="14" t="s">
        <v>316</v>
      </c>
      <c r="AB99" s="14" t="s">
        <v>317</v>
      </c>
      <c r="AC99" s="14" t="s">
        <v>324</v>
      </c>
      <c r="AE99" s="14" t="s">
        <v>318</v>
      </c>
      <c r="AF99" s="14" t="s">
        <v>325</v>
      </c>
      <c r="AG99" s="14" t="s">
        <v>91</v>
      </c>
      <c r="AI99" s="14" t="b">
        <v>0</v>
      </c>
      <c r="AJ99" s="14" t="b">
        <v>0</v>
      </c>
      <c r="AL99" s="14" t="s">
        <v>92</v>
      </c>
      <c r="AM99" s="14" t="s">
        <v>300</v>
      </c>
      <c r="AO99" s="14" t="s">
        <v>78</v>
      </c>
      <c r="AP99" s="17">
        <v>42005</v>
      </c>
      <c r="AR99" s="14" t="s">
        <v>9</v>
      </c>
      <c r="AW99" s="14" t="s">
        <v>77</v>
      </c>
      <c r="AX99" s="78">
        <f>VLOOKUP(X99,[1]MeasureCost!$B$6:$Z$97,24,FALSE)</f>
        <v>2</v>
      </c>
      <c r="AY99" s="78">
        <f>VLOOKUP(X99,[1]MeasureCost!$B$6:$Z$97,25,FALSE)</f>
        <v>5</v>
      </c>
      <c r="AZ99" s="78">
        <v>3</v>
      </c>
      <c r="BA99" s="18">
        <f>VLOOKUP(X99,[1]MeasureCost!$B$6:$W$97,22,FALSE)</f>
        <v>3955.3067999999998</v>
      </c>
      <c r="BB99" s="18">
        <f>VLOOKUP(X99,[1]MeasureCost!$B$6:$W$97,20,FALSE)</f>
        <v>358.45920000000001</v>
      </c>
      <c r="BC99" s="18">
        <f t="shared" si="11"/>
        <v>5030.6844000000001</v>
      </c>
      <c r="BD99" s="18">
        <f>VLOOKUP(Y99,[1]MeasureCost!$B$6:$W$97,22,FALSE)</f>
        <v>2677.6308000000004</v>
      </c>
      <c r="BE99" s="18">
        <f>VLOOKUP(Y99,[1]MeasureCost!$B$6:$W$97,20,FALSE)</f>
        <v>358.45920000000001</v>
      </c>
      <c r="BF99" s="18">
        <f t="shared" si="12"/>
        <v>3753.0084000000006</v>
      </c>
      <c r="BG99" s="19">
        <f t="shared" si="13"/>
        <v>425.89199999999983</v>
      </c>
      <c r="BI99" s="61" t="str">
        <f t="shared" si="14"/>
        <v>NE-HVAC-airHP-Pkg-lt55kBtuh-17p0seer-9p0hspf</v>
      </c>
    </row>
    <row r="100" spans="1:61">
      <c r="A100" s="14">
        <v>870</v>
      </c>
      <c r="B100" s="14" t="s">
        <v>326</v>
      </c>
      <c r="C100" s="14" t="s">
        <v>327</v>
      </c>
      <c r="D100" s="14" t="s">
        <v>75</v>
      </c>
      <c r="E100" s="14" t="s">
        <v>76</v>
      </c>
      <c r="F100" s="17">
        <v>41940</v>
      </c>
      <c r="G100" s="14" t="s">
        <v>326</v>
      </c>
      <c r="H100" s="14" t="s">
        <v>9</v>
      </c>
      <c r="I100" s="14" t="s">
        <v>77</v>
      </c>
      <c r="J100" s="14" t="s">
        <v>78</v>
      </c>
      <c r="M100" s="14" t="s">
        <v>78</v>
      </c>
      <c r="O100" s="14" t="b">
        <v>0</v>
      </c>
      <c r="Q100" s="14" t="b">
        <v>0</v>
      </c>
      <c r="R100" s="14" t="s">
        <v>79</v>
      </c>
      <c r="S100" s="14" t="s">
        <v>80</v>
      </c>
      <c r="T100" s="14" t="s">
        <v>81</v>
      </c>
      <c r="U100" s="14" t="s">
        <v>298</v>
      </c>
      <c r="V100" s="14" t="s">
        <v>299</v>
      </c>
      <c r="W100" s="14" t="s">
        <v>159</v>
      </c>
      <c r="X100" s="2" t="str">
        <f>IFERROR(VLOOKUP(AF100,[1]MeasureCost!$B$6:$B$80,1,FALSE),"")</f>
        <v>dxHP-Com-Pkg-55to65kBTUh-SEER-15.0</v>
      </c>
      <c r="Y100" s="2" t="str">
        <f>IFERROR(VLOOKUP(AE100,[1]MeasureCost!$B$6:$B$80,1,FALSE),"")</f>
        <v>dxHP-Com-Pkg-55to65kBTUh-SEER-14.0</v>
      </c>
      <c r="Z100" s="14" t="s">
        <v>300</v>
      </c>
      <c r="AA100" s="14" t="s">
        <v>328</v>
      </c>
      <c r="AB100" s="14" t="s">
        <v>329</v>
      </c>
      <c r="AC100" s="14" t="s">
        <v>327</v>
      </c>
      <c r="AE100" s="14" t="s">
        <v>330</v>
      </c>
      <c r="AF100" s="14" t="s">
        <v>331</v>
      </c>
      <c r="AG100" s="14" t="s">
        <v>91</v>
      </c>
      <c r="AI100" s="14" t="b">
        <v>0</v>
      </c>
      <c r="AJ100" s="14" t="b">
        <v>0</v>
      </c>
      <c r="AL100" s="14" t="s">
        <v>92</v>
      </c>
      <c r="AM100" s="14" t="s">
        <v>300</v>
      </c>
      <c r="AO100" s="14" t="s">
        <v>78</v>
      </c>
      <c r="AP100" s="17">
        <v>42005</v>
      </c>
      <c r="AR100" s="14" t="s">
        <v>9</v>
      </c>
      <c r="AW100" s="14" t="s">
        <v>77</v>
      </c>
      <c r="AX100" s="3">
        <f>VLOOKUP(X100,[1]MeasureCost!$B$6:$Z$97,24,FALSE)</f>
        <v>2</v>
      </c>
      <c r="AY100" s="3">
        <f>VLOOKUP(X100,[1]MeasureCost!$B$6:$Z$97,25,FALSE)</f>
        <v>5</v>
      </c>
      <c r="AZ100" s="3">
        <v>3</v>
      </c>
      <c r="BA100" s="18">
        <f>VLOOKUP(X100,[1]MeasureCost!$B$6:$W$97,22,FALSE)</f>
        <v>3103.5228000000002</v>
      </c>
      <c r="BB100" s="18">
        <f>VLOOKUP(X100,[1]MeasureCost!$B$6:$W$97,20,FALSE)</f>
        <v>358.45920000000001</v>
      </c>
      <c r="BC100" s="18">
        <f t="shared" si="11"/>
        <v>4178.9004000000004</v>
      </c>
      <c r="BD100" s="18">
        <f>VLOOKUP(Y100,[1]MeasureCost!$B$6:$W$97,22,FALSE)</f>
        <v>2677.6308000000004</v>
      </c>
      <c r="BE100" s="18">
        <f>VLOOKUP(Y100,[1]MeasureCost!$B$6:$W$97,20,FALSE)</f>
        <v>358.45920000000001</v>
      </c>
      <c r="BF100" s="18">
        <f t="shared" si="12"/>
        <v>3753.0084000000006</v>
      </c>
      <c r="BG100" s="19">
        <f t="shared" si="13"/>
        <v>141.96399999999994</v>
      </c>
      <c r="BI100" s="2" t="str">
        <f t="shared" si="14"/>
        <v>NE-HVAC-airHP-Pkg-55to65kBtuh-15p0seer-8p2hspf</v>
      </c>
    </row>
    <row r="101" spans="1:61" s="61" customFormat="1" ht="15" customHeight="1">
      <c r="A101" s="14">
        <v>871</v>
      </c>
      <c r="B101" s="14" t="s">
        <v>332</v>
      </c>
      <c r="C101" s="14" t="s">
        <v>333</v>
      </c>
      <c r="D101" s="14" t="s">
        <v>75</v>
      </c>
      <c r="E101" s="14" t="s">
        <v>76</v>
      </c>
      <c r="F101" s="17">
        <v>41940</v>
      </c>
      <c r="G101" s="14" t="s">
        <v>332</v>
      </c>
      <c r="H101" s="14" t="s">
        <v>9</v>
      </c>
      <c r="I101" s="14" t="s">
        <v>77</v>
      </c>
      <c r="J101" s="14" t="s">
        <v>78</v>
      </c>
      <c r="M101" s="14" t="s">
        <v>78</v>
      </c>
      <c r="O101" s="14" t="b">
        <v>0</v>
      </c>
      <c r="Q101" s="14" t="b">
        <v>0</v>
      </c>
      <c r="R101" s="14" t="s">
        <v>79</v>
      </c>
      <c r="S101" s="14" t="s">
        <v>80</v>
      </c>
      <c r="T101" s="14" t="s">
        <v>81</v>
      </c>
      <c r="U101" s="14" t="s">
        <v>298</v>
      </c>
      <c r="V101" s="14" t="s">
        <v>299</v>
      </c>
      <c r="W101" s="14" t="s">
        <v>159</v>
      </c>
      <c r="X101" s="61" t="str">
        <f>IFERROR(VLOOKUP(AF101,[1]MeasureCost!$B$6:$B$80,1,FALSE),"")</f>
        <v>dxHP-Com-Pkg-55to65kBTUh-SEER-16.0</v>
      </c>
      <c r="Y101" s="61" t="str">
        <f>IFERROR(VLOOKUP(AE101,[1]MeasureCost!$B$6:$B$80,1,FALSE),"")</f>
        <v>dxHP-Com-Pkg-55to65kBTUh-SEER-14.0</v>
      </c>
      <c r="Z101" s="14" t="s">
        <v>300</v>
      </c>
      <c r="AA101" s="14" t="s">
        <v>328</v>
      </c>
      <c r="AB101" s="14" t="s">
        <v>329</v>
      </c>
      <c r="AC101" s="14" t="s">
        <v>333</v>
      </c>
      <c r="AE101" s="14" t="s">
        <v>330</v>
      </c>
      <c r="AF101" s="14" t="s">
        <v>334</v>
      </c>
      <c r="AG101" s="14" t="s">
        <v>91</v>
      </c>
      <c r="AI101" s="14" t="b">
        <v>0</v>
      </c>
      <c r="AJ101" s="14" t="b">
        <v>0</v>
      </c>
      <c r="AL101" s="14" t="s">
        <v>92</v>
      </c>
      <c r="AM101" s="14" t="s">
        <v>300</v>
      </c>
      <c r="AO101" s="14" t="s">
        <v>78</v>
      </c>
      <c r="AP101" s="17">
        <v>42005</v>
      </c>
      <c r="AR101" s="14" t="s">
        <v>9</v>
      </c>
      <c r="AW101" s="14" t="s">
        <v>77</v>
      </c>
      <c r="AX101" s="78">
        <f>VLOOKUP(X101,[1]MeasureCost!$B$6:$Z$97,24,FALSE)</f>
        <v>2</v>
      </c>
      <c r="AY101" s="78">
        <f>VLOOKUP(X101,[1]MeasureCost!$B$6:$Z$97,25,FALSE)</f>
        <v>5</v>
      </c>
      <c r="AZ101" s="78">
        <v>3</v>
      </c>
      <c r="BA101" s="18">
        <f>VLOOKUP(X101,[1]MeasureCost!$B$6:$W$97,22,FALSE)</f>
        <v>3529.4148</v>
      </c>
      <c r="BB101" s="18">
        <f>VLOOKUP(X101,[1]MeasureCost!$B$6:$W$97,20,FALSE)</f>
        <v>358.45920000000001</v>
      </c>
      <c r="BC101" s="18">
        <f t="shared" si="11"/>
        <v>4604.7924000000003</v>
      </c>
      <c r="BD101" s="18">
        <f>VLOOKUP(Y101,[1]MeasureCost!$B$6:$W$97,22,FALSE)</f>
        <v>2677.6308000000004</v>
      </c>
      <c r="BE101" s="18">
        <f>VLOOKUP(Y101,[1]MeasureCost!$B$6:$W$97,20,FALSE)</f>
        <v>358.45920000000001</v>
      </c>
      <c r="BF101" s="18">
        <f t="shared" si="12"/>
        <v>3753.0084000000006</v>
      </c>
      <c r="BG101" s="19">
        <f t="shared" si="13"/>
        <v>283.92799999999988</v>
      </c>
      <c r="BI101" s="61" t="str">
        <f t="shared" si="14"/>
        <v>NE-HVAC-airHP-Pkg-55to65kBtuh-16p0seer-8p5hspf</v>
      </c>
    </row>
    <row r="102" spans="1:61" s="61" customFormat="1" ht="15" customHeight="1">
      <c r="A102" s="14">
        <v>872</v>
      </c>
      <c r="B102" s="14" t="s">
        <v>335</v>
      </c>
      <c r="C102" s="14" t="s">
        <v>336</v>
      </c>
      <c r="D102" s="14" t="s">
        <v>75</v>
      </c>
      <c r="E102" s="14" t="s">
        <v>76</v>
      </c>
      <c r="F102" s="17">
        <v>41940</v>
      </c>
      <c r="G102" s="14" t="s">
        <v>335</v>
      </c>
      <c r="H102" s="14" t="s">
        <v>9</v>
      </c>
      <c r="I102" s="14" t="s">
        <v>77</v>
      </c>
      <c r="J102" s="14" t="s">
        <v>78</v>
      </c>
      <c r="M102" s="14" t="s">
        <v>78</v>
      </c>
      <c r="O102" s="14" t="b">
        <v>0</v>
      </c>
      <c r="Q102" s="14" t="b">
        <v>0</v>
      </c>
      <c r="R102" s="14" t="s">
        <v>79</v>
      </c>
      <c r="S102" s="14" t="s">
        <v>80</v>
      </c>
      <c r="T102" s="14" t="s">
        <v>81</v>
      </c>
      <c r="U102" s="14" t="s">
        <v>298</v>
      </c>
      <c r="V102" s="14" t="s">
        <v>299</v>
      </c>
      <c r="W102" s="14" t="s">
        <v>159</v>
      </c>
      <c r="X102" s="61" t="str">
        <f>IFERROR(VLOOKUP(AF102,[1]MeasureCost!$B$6:$B$80,1,FALSE),"")</f>
        <v>dxHP-Com-Pkg-55to65kBTUh-SEER-17.0</v>
      </c>
      <c r="Y102" s="61" t="str">
        <f>IFERROR(VLOOKUP(AE102,[1]MeasureCost!$B$6:$B$80,1,FALSE),"")</f>
        <v>dxHP-Com-Pkg-55to65kBTUh-SEER-14.0</v>
      </c>
      <c r="Z102" s="14" t="s">
        <v>300</v>
      </c>
      <c r="AA102" s="14" t="s">
        <v>328</v>
      </c>
      <c r="AB102" s="14" t="s">
        <v>329</v>
      </c>
      <c r="AC102" s="14" t="s">
        <v>336</v>
      </c>
      <c r="AE102" s="14" t="s">
        <v>330</v>
      </c>
      <c r="AF102" s="14" t="s">
        <v>337</v>
      </c>
      <c r="AG102" s="14" t="s">
        <v>91</v>
      </c>
      <c r="AI102" s="14" t="b">
        <v>0</v>
      </c>
      <c r="AJ102" s="14" t="b">
        <v>0</v>
      </c>
      <c r="AL102" s="14" t="s">
        <v>92</v>
      </c>
      <c r="AM102" s="14" t="s">
        <v>300</v>
      </c>
      <c r="AO102" s="14" t="s">
        <v>78</v>
      </c>
      <c r="AP102" s="17">
        <v>42005</v>
      </c>
      <c r="AR102" s="14" t="s">
        <v>9</v>
      </c>
      <c r="AW102" s="14" t="s">
        <v>77</v>
      </c>
      <c r="AX102" s="78">
        <f>VLOOKUP(X102,[1]MeasureCost!$B$6:$Z$97,24,FALSE)</f>
        <v>2</v>
      </c>
      <c r="AY102" s="78">
        <f>VLOOKUP(X102,[1]MeasureCost!$B$6:$Z$97,25,FALSE)</f>
        <v>5</v>
      </c>
      <c r="AZ102" s="78">
        <v>3</v>
      </c>
      <c r="BA102" s="18">
        <f>VLOOKUP(X102,[1]MeasureCost!$B$6:$W$97,22,FALSE)</f>
        <v>3955.3067999999998</v>
      </c>
      <c r="BB102" s="18">
        <f>VLOOKUP(X102,[1]MeasureCost!$B$6:$W$97,20,FALSE)</f>
        <v>358.45920000000001</v>
      </c>
      <c r="BC102" s="18">
        <f t="shared" si="11"/>
        <v>5030.6844000000001</v>
      </c>
      <c r="BD102" s="18">
        <f>VLOOKUP(Y102,[1]MeasureCost!$B$6:$W$97,22,FALSE)</f>
        <v>2677.6308000000004</v>
      </c>
      <c r="BE102" s="18">
        <f>VLOOKUP(Y102,[1]MeasureCost!$B$6:$W$97,20,FALSE)</f>
        <v>358.45920000000001</v>
      </c>
      <c r="BF102" s="18">
        <f t="shared" si="12"/>
        <v>3753.0084000000006</v>
      </c>
      <c r="BG102" s="19">
        <f t="shared" si="13"/>
        <v>425.89199999999983</v>
      </c>
      <c r="BI102" s="61" t="str">
        <f t="shared" si="14"/>
        <v>NE-HVAC-airHP-Pkg-55to65kBtuh-17p0seer-9p0hspf</v>
      </c>
    </row>
    <row r="103" spans="1:61" s="61" customFormat="1" ht="15" customHeight="1">
      <c r="A103" s="14">
        <v>873</v>
      </c>
      <c r="B103" s="14" t="s">
        <v>338</v>
      </c>
      <c r="C103" s="14" t="s">
        <v>327</v>
      </c>
      <c r="D103" s="14" t="s">
        <v>75</v>
      </c>
      <c r="E103" s="14" t="s">
        <v>76</v>
      </c>
      <c r="F103" s="17">
        <v>41940</v>
      </c>
      <c r="G103" s="14" t="s">
        <v>338</v>
      </c>
      <c r="H103" s="14" t="s">
        <v>9</v>
      </c>
      <c r="I103" s="14" t="s">
        <v>77</v>
      </c>
      <c r="J103" s="14" t="s">
        <v>78</v>
      </c>
      <c r="M103" s="14" t="s">
        <v>78</v>
      </c>
      <c r="O103" s="14" t="b">
        <v>0</v>
      </c>
      <c r="Q103" s="14" t="b">
        <v>0</v>
      </c>
      <c r="R103" s="14" t="s">
        <v>79</v>
      </c>
      <c r="S103" s="14" t="s">
        <v>80</v>
      </c>
      <c r="T103" s="14" t="s">
        <v>81</v>
      </c>
      <c r="U103" s="14" t="s">
        <v>298</v>
      </c>
      <c r="V103" s="14" t="s">
        <v>299</v>
      </c>
      <c r="W103" s="14" t="s">
        <v>159</v>
      </c>
      <c r="X103" s="61" t="str">
        <f>IFERROR(VLOOKUP(AF103,[1]MeasureCost!$B$6:$B$80,1,FALSE),"")</f>
        <v>dxHP-Com-Pkg-55to65kBTUh-SEER-15.0</v>
      </c>
      <c r="Y103" s="61" t="str">
        <f>IFERROR(VLOOKUP(AE103,[1]MeasureCost!$B$6:$B$80,1,FALSE),"")</f>
        <v>dxHP-Com-Pkg-55to65kBTUh-SEER-14.0</v>
      </c>
      <c r="Z103" s="14" t="s">
        <v>300</v>
      </c>
      <c r="AA103" s="14" t="s">
        <v>339</v>
      </c>
      <c r="AB103" s="14" t="s">
        <v>329</v>
      </c>
      <c r="AC103" s="14" t="s">
        <v>327</v>
      </c>
      <c r="AE103" s="14" t="s">
        <v>330</v>
      </c>
      <c r="AF103" s="14" t="s">
        <v>331</v>
      </c>
      <c r="AG103" s="14" t="s">
        <v>91</v>
      </c>
      <c r="AI103" s="14" t="b">
        <v>0</v>
      </c>
      <c r="AJ103" s="14" t="b">
        <v>0</v>
      </c>
      <c r="AL103" s="14" t="s">
        <v>92</v>
      </c>
      <c r="AM103" s="14" t="s">
        <v>300</v>
      </c>
      <c r="AO103" s="14" t="s">
        <v>78</v>
      </c>
      <c r="AP103" s="17">
        <v>42005</v>
      </c>
      <c r="AR103" s="14" t="s">
        <v>9</v>
      </c>
      <c r="AW103" s="14" t="s">
        <v>77</v>
      </c>
      <c r="AX103" s="78">
        <f>VLOOKUP(X103,[1]MeasureCost!$B$6:$Z$97,24,FALSE)</f>
        <v>2</v>
      </c>
      <c r="AY103" s="78">
        <f>VLOOKUP(X103,[1]MeasureCost!$B$6:$Z$97,25,FALSE)</f>
        <v>5</v>
      </c>
      <c r="AZ103" s="78">
        <v>3</v>
      </c>
      <c r="BA103" s="18">
        <f>VLOOKUP(X103,[1]MeasureCost!$B$6:$W$97,22,FALSE)</f>
        <v>3103.5228000000002</v>
      </c>
      <c r="BB103" s="18">
        <f>VLOOKUP(X103,[1]MeasureCost!$B$6:$W$97,20,FALSE)</f>
        <v>358.45920000000001</v>
      </c>
      <c r="BC103" s="18">
        <f t="shared" si="11"/>
        <v>4178.9004000000004</v>
      </c>
      <c r="BD103" s="18">
        <f>VLOOKUP(Y103,[1]MeasureCost!$B$6:$W$97,22,FALSE)</f>
        <v>2677.6308000000004</v>
      </c>
      <c r="BE103" s="18">
        <f>VLOOKUP(Y103,[1]MeasureCost!$B$6:$W$97,20,FALSE)</f>
        <v>358.45920000000001</v>
      </c>
      <c r="BF103" s="18">
        <f t="shared" si="12"/>
        <v>3753.0084000000006</v>
      </c>
      <c r="BG103" s="19">
        <f t="shared" si="13"/>
        <v>141.96399999999994</v>
      </c>
      <c r="BI103" s="61" t="str">
        <f t="shared" si="14"/>
        <v>NE-HVAC-airHP-Pkg-55to65kBtuh-15p0seer-8p2hspf-wPreEcono</v>
      </c>
    </row>
    <row r="104" spans="1:61" s="61" customFormat="1" ht="15" customHeight="1">
      <c r="A104" s="14">
        <v>874</v>
      </c>
      <c r="B104" s="14" t="s">
        <v>340</v>
      </c>
      <c r="C104" s="14" t="s">
        <v>333</v>
      </c>
      <c r="D104" s="14" t="s">
        <v>75</v>
      </c>
      <c r="E104" s="14" t="s">
        <v>76</v>
      </c>
      <c r="F104" s="17">
        <v>41940</v>
      </c>
      <c r="G104" s="14" t="s">
        <v>340</v>
      </c>
      <c r="H104" s="14" t="s">
        <v>9</v>
      </c>
      <c r="I104" s="14" t="s">
        <v>77</v>
      </c>
      <c r="J104" s="14" t="s">
        <v>78</v>
      </c>
      <c r="M104" s="14" t="s">
        <v>78</v>
      </c>
      <c r="O104" s="14" t="b">
        <v>0</v>
      </c>
      <c r="Q104" s="14" t="b">
        <v>0</v>
      </c>
      <c r="R104" s="14" t="s">
        <v>79</v>
      </c>
      <c r="S104" s="14" t="s">
        <v>80</v>
      </c>
      <c r="T104" s="14" t="s">
        <v>81</v>
      </c>
      <c r="U104" s="14" t="s">
        <v>298</v>
      </c>
      <c r="V104" s="14" t="s">
        <v>299</v>
      </c>
      <c r="W104" s="14" t="s">
        <v>159</v>
      </c>
      <c r="X104" s="61" t="str">
        <f>IFERROR(VLOOKUP(AF104,[1]MeasureCost!$B$6:$B$80,1,FALSE),"")</f>
        <v>dxHP-Com-Pkg-55to65kBTUh-SEER-16.0</v>
      </c>
      <c r="Y104" s="61" t="str">
        <f>IFERROR(VLOOKUP(AE104,[1]MeasureCost!$B$6:$B$80,1,FALSE),"")</f>
        <v>dxHP-Com-Pkg-55to65kBTUh-SEER-14.0</v>
      </c>
      <c r="Z104" s="14" t="s">
        <v>300</v>
      </c>
      <c r="AA104" s="14" t="s">
        <v>339</v>
      </c>
      <c r="AB104" s="14" t="s">
        <v>329</v>
      </c>
      <c r="AC104" s="14" t="s">
        <v>333</v>
      </c>
      <c r="AE104" s="14" t="s">
        <v>330</v>
      </c>
      <c r="AF104" s="14" t="s">
        <v>334</v>
      </c>
      <c r="AG104" s="14" t="s">
        <v>91</v>
      </c>
      <c r="AI104" s="14" t="b">
        <v>0</v>
      </c>
      <c r="AJ104" s="14" t="b">
        <v>0</v>
      </c>
      <c r="AL104" s="14" t="s">
        <v>92</v>
      </c>
      <c r="AM104" s="14" t="s">
        <v>300</v>
      </c>
      <c r="AO104" s="14" t="s">
        <v>78</v>
      </c>
      <c r="AP104" s="17">
        <v>42005</v>
      </c>
      <c r="AR104" s="14" t="s">
        <v>9</v>
      </c>
      <c r="AW104" s="14" t="s">
        <v>77</v>
      </c>
      <c r="AX104" s="78">
        <f>VLOOKUP(X104,[1]MeasureCost!$B$6:$Z$97,24,FALSE)</f>
        <v>2</v>
      </c>
      <c r="AY104" s="78">
        <f>VLOOKUP(X104,[1]MeasureCost!$B$6:$Z$97,25,FALSE)</f>
        <v>5</v>
      </c>
      <c r="AZ104" s="78">
        <v>3</v>
      </c>
      <c r="BA104" s="18">
        <f>VLOOKUP(X104,[1]MeasureCost!$B$6:$W$97,22,FALSE)</f>
        <v>3529.4148</v>
      </c>
      <c r="BB104" s="18">
        <f>VLOOKUP(X104,[1]MeasureCost!$B$6:$W$97,20,FALSE)</f>
        <v>358.45920000000001</v>
      </c>
      <c r="BC104" s="18">
        <f t="shared" si="11"/>
        <v>4604.7924000000003</v>
      </c>
      <c r="BD104" s="18">
        <f>VLOOKUP(Y104,[1]MeasureCost!$B$6:$W$97,22,FALSE)</f>
        <v>2677.6308000000004</v>
      </c>
      <c r="BE104" s="18">
        <f>VLOOKUP(Y104,[1]MeasureCost!$B$6:$W$97,20,FALSE)</f>
        <v>358.45920000000001</v>
      </c>
      <c r="BF104" s="18">
        <f t="shared" si="12"/>
        <v>3753.0084000000006</v>
      </c>
      <c r="BG104" s="19">
        <f t="shared" si="13"/>
        <v>283.92799999999988</v>
      </c>
      <c r="BI104" s="61" t="str">
        <f t="shared" si="14"/>
        <v>NE-HVAC-airHP-Pkg-55to65kBtuh-16p0seer-8p5hspf-wPreEcono</v>
      </c>
    </row>
    <row r="105" spans="1:61" s="61" customFormat="1" ht="15" customHeight="1">
      <c r="A105" s="14">
        <v>875</v>
      </c>
      <c r="B105" s="14" t="s">
        <v>341</v>
      </c>
      <c r="C105" s="14" t="s">
        <v>336</v>
      </c>
      <c r="D105" s="14" t="s">
        <v>75</v>
      </c>
      <c r="E105" s="14" t="s">
        <v>76</v>
      </c>
      <c r="F105" s="17">
        <v>41940</v>
      </c>
      <c r="G105" s="14" t="s">
        <v>341</v>
      </c>
      <c r="H105" s="14" t="s">
        <v>9</v>
      </c>
      <c r="I105" s="14" t="s">
        <v>77</v>
      </c>
      <c r="J105" s="14" t="s">
        <v>78</v>
      </c>
      <c r="M105" s="14" t="s">
        <v>78</v>
      </c>
      <c r="O105" s="14" t="b">
        <v>0</v>
      </c>
      <c r="Q105" s="14" t="b">
        <v>0</v>
      </c>
      <c r="R105" s="14" t="s">
        <v>79</v>
      </c>
      <c r="S105" s="14" t="s">
        <v>80</v>
      </c>
      <c r="T105" s="14" t="s">
        <v>81</v>
      </c>
      <c r="U105" s="14" t="s">
        <v>298</v>
      </c>
      <c r="V105" s="14" t="s">
        <v>299</v>
      </c>
      <c r="W105" s="14" t="s">
        <v>159</v>
      </c>
      <c r="X105" s="61" t="str">
        <f>IFERROR(VLOOKUP(AF105,[1]MeasureCost!$B$6:$B$80,1,FALSE),"")</f>
        <v>dxHP-Com-Pkg-55to65kBTUh-SEER-17.0</v>
      </c>
      <c r="Y105" s="61" t="str">
        <f>IFERROR(VLOOKUP(AE105,[1]MeasureCost!$B$6:$B$80,1,FALSE),"")</f>
        <v>dxHP-Com-Pkg-55to65kBTUh-SEER-14.0</v>
      </c>
      <c r="Z105" s="14" t="s">
        <v>300</v>
      </c>
      <c r="AA105" s="14" t="s">
        <v>339</v>
      </c>
      <c r="AB105" s="14" t="s">
        <v>329</v>
      </c>
      <c r="AC105" s="14" t="s">
        <v>336</v>
      </c>
      <c r="AE105" s="14" t="s">
        <v>330</v>
      </c>
      <c r="AF105" s="14" t="s">
        <v>337</v>
      </c>
      <c r="AG105" s="14" t="s">
        <v>91</v>
      </c>
      <c r="AI105" s="14" t="b">
        <v>0</v>
      </c>
      <c r="AJ105" s="14" t="b">
        <v>0</v>
      </c>
      <c r="AL105" s="14" t="s">
        <v>92</v>
      </c>
      <c r="AM105" s="14" t="s">
        <v>300</v>
      </c>
      <c r="AO105" s="14" t="s">
        <v>78</v>
      </c>
      <c r="AP105" s="17">
        <v>42005</v>
      </c>
      <c r="AR105" s="14" t="s">
        <v>9</v>
      </c>
      <c r="AW105" s="14" t="s">
        <v>77</v>
      </c>
      <c r="AX105" s="78">
        <f>VLOOKUP(X105,[1]MeasureCost!$B$6:$Z$97,24,FALSE)</f>
        <v>2</v>
      </c>
      <c r="AY105" s="78">
        <f>VLOOKUP(X105,[1]MeasureCost!$B$6:$Z$97,25,FALSE)</f>
        <v>5</v>
      </c>
      <c r="AZ105" s="78">
        <v>3</v>
      </c>
      <c r="BA105" s="18">
        <f>VLOOKUP(X105,[1]MeasureCost!$B$6:$W$97,22,FALSE)</f>
        <v>3955.3067999999998</v>
      </c>
      <c r="BB105" s="18">
        <f>VLOOKUP(X105,[1]MeasureCost!$B$6:$W$97,20,FALSE)</f>
        <v>358.45920000000001</v>
      </c>
      <c r="BC105" s="18">
        <f t="shared" si="11"/>
        <v>5030.6844000000001</v>
      </c>
      <c r="BD105" s="18">
        <f>VLOOKUP(Y105,[1]MeasureCost!$B$6:$W$97,22,FALSE)</f>
        <v>2677.6308000000004</v>
      </c>
      <c r="BE105" s="18">
        <f>VLOOKUP(Y105,[1]MeasureCost!$B$6:$W$97,20,FALSE)</f>
        <v>358.45920000000001</v>
      </c>
      <c r="BF105" s="18">
        <f t="shared" si="12"/>
        <v>3753.0084000000006</v>
      </c>
      <c r="BG105" s="19">
        <f t="shared" si="13"/>
        <v>425.89199999999983</v>
      </c>
      <c r="BI105" s="61" t="str">
        <f t="shared" si="14"/>
        <v>NE-HVAC-airHP-Pkg-55to65kBtuh-17p0seer-9p0hspf-wPreEcono</v>
      </c>
    </row>
    <row r="106" spans="1:61" s="61" customFormat="1" ht="15" customHeight="1">
      <c r="A106" s="14">
        <v>876</v>
      </c>
      <c r="B106" s="14" t="s">
        <v>342</v>
      </c>
      <c r="C106" s="14" t="s">
        <v>343</v>
      </c>
      <c r="D106" s="14" t="s">
        <v>75</v>
      </c>
      <c r="E106" s="14" t="s">
        <v>76</v>
      </c>
      <c r="F106" s="17">
        <v>41940</v>
      </c>
      <c r="G106" s="14" t="s">
        <v>342</v>
      </c>
      <c r="H106" s="14" t="s">
        <v>9</v>
      </c>
      <c r="I106" s="14" t="s">
        <v>77</v>
      </c>
      <c r="J106" s="14" t="s">
        <v>78</v>
      </c>
      <c r="M106" s="14" t="s">
        <v>78</v>
      </c>
      <c r="O106" s="14" t="b">
        <v>0</v>
      </c>
      <c r="Q106" s="14" t="b">
        <v>0</v>
      </c>
      <c r="R106" s="14" t="s">
        <v>79</v>
      </c>
      <c r="S106" s="14" t="s">
        <v>80</v>
      </c>
      <c r="T106" s="14" t="s">
        <v>81</v>
      </c>
      <c r="U106" s="14" t="s">
        <v>298</v>
      </c>
      <c r="V106" s="14" t="s">
        <v>299</v>
      </c>
      <c r="W106" s="14" t="s">
        <v>203</v>
      </c>
      <c r="X106" s="61" t="str">
        <f>IFERROR(VLOOKUP(AF106,[1]MeasureCost!$B$6:$B$80,1,FALSE),"")</f>
        <v>dxHP-Com-Split-lt55kBTUh-SEER-15.0</v>
      </c>
      <c r="Y106" s="61" t="str">
        <f>IFERROR(VLOOKUP(AE106,[1]MeasureCost!$B$6:$B$80,1,FALSE),"")</f>
        <v>dxHP-Com-Split-lt55kBTUh-SEER-14.0</v>
      </c>
      <c r="Z106" s="14" t="s">
        <v>300</v>
      </c>
      <c r="AA106" s="14" t="s">
        <v>344</v>
      </c>
      <c r="AB106" s="14" t="s">
        <v>345</v>
      </c>
      <c r="AC106" s="14" t="s">
        <v>343</v>
      </c>
      <c r="AE106" s="14" t="s">
        <v>346</v>
      </c>
      <c r="AF106" s="14" t="s">
        <v>347</v>
      </c>
      <c r="AG106" s="14" t="s">
        <v>91</v>
      </c>
      <c r="AI106" s="14" t="b">
        <v>0</v>
      </c>
      <c r="AJ106" s="14" t="b">
        <v>0</v>
      </c>
      <c r="AL106" s="14" t="s">
        <v>92</v>
      </c>
      <c r="AM106" s="14" t="s">
        <v>300</v>
      </c>
      <c r="AO106" s="14" t="s">
        <v>78</v>
      </c>
      <c r="AP106" s="17">
        <v>42005</v>
      </c>
      <c r="AR106" s="14" t="s">
        <v>9</v>
      </c>
      <c r="AW106" s="14" t="s">
        <v>77</v>
      </c>
      <c r="AX106" s="78">
        <f>VLOOKUP(X106,[1]MeasureCost!$B$6:$Z$97,24,FALSE)</f>
        <v>1.5</v>
      </c>
      <c r="AY106" s="78">
        <f>VLOOKUP(X106,[1]MeasureCost!$B$6:$Z$97,25,FALSE)</f>
        <v>5</v>
      </c>
      <c r="AZ106" s="78">
        <v>3</v>
      </c>
      <c r="BA106" s="18">
        <f>VLOOKUP(X106,[1]MeasureCost!$B$6:$W$97,22,FALSE)</f>
        <v>1097.5404000000001</v>
      </c>
      <c r="BB106" s="18">
        <f>VLOOKUP(X106,[1]MeasureCost!$B$6:$W$97,20,FALSE)</f>
        <v>594.5616</v>
      </c>
      <c r="BC106" s="18">
        <f t="shared" si="11"/>
        <v>2881.2251999999999</v>
      </c>
      <c r="BD106" s="18">
        <f>VLOOKUP(Y106,[1]MeasureCost!$B$6:$W$97,22,FALSE)</f>
        <v>549.2484000000004</v>
      </c>
      <c r="BE106" s="18">
        <f>VLOOKUP(Y106,[1]MeasureCost!$B$6:$W$97,20,FALSE)</f>
        <v>594.5616</v>
      </c>
      <c r="BF106" s="18">
        <f t="shared" si="12"/>
        <v>2332.9332000000004</v>
      </c>
      <c r="BG106" s="19">
        <f t="shared" si="13"/>
        <v>182.76399999999981</v>
      </c>
      <c r="BI106" s="61" t="str">
        <f t="shared" si="14"/>
        <v>NE-HVAC-airHP-Split-lt55kBtuh-15p0seer-8p7hspf</v>
      </c>
    </row>
    <row r="107" spans="1:61" s="61" customFormat="1" ht="15" customHeight="1">
      <c r="A107" s="14">
        <v>877</v>
      </c>
      <c r="B107" s="14" t="s">
        <v>348</v>
      </c>
      <c r="C107" s="14" t="s">
        <v>349</v>
      </c>
      <c r="D107" s="14" t="s">
        <v>75</v>
      </c>
      <c r="E107" s="14" t="s">
        <v>76</v>
      </c>
      <c r="F107" s="17">
        <v>41940</v>
      </c>
      <c r="G107" s="14" t="s">
        <v>348</v>
      </c>
      <c r="H107" s="14" t="s">
        <v>9</v>
      </c>
      <c r="I107" s="14" t="s">
        <v>77</v>
      </c>
      <c r="J107" s="14" t="s">
        <v>78</v>
      </c>
      <c r="M107" s="14" t="s">
        <v>78</v>
      </c>
      <c r="O107" s="14" t="b">
        <v>0</v>
      </c>
      <c r="Q107" s="14" t="b">
        <v>0</v>
      </c>
      <c r="R107" s="14" t="s">
        <v>79</v>
      </c>
      <c r="S107" s="14" t="s">
        <v>80</v>
      </c>
      <c r="T107" s="14" t="s">
        <v>81</v>
      </c>
      <c r="U107" s="14" t="s">
        <v>298</v>
      </c>
      <c r="V107" s="14" t="s">
        <v>299</v>
      </c>
      <c r="W107" s="14" t="s">
        <v>203</v>
      </c>
      <c r="X107" s="61" t="str">
        <f>IFERROR(VLOOKUP(AF107,[1]MeasureCost!$B$6:$B$80,1,FALSE),"")</f>
        <v>dxHP-Com-Split-lt55kBTUh-SEER-16.0</v>
      </c>
      <c r="Y107" s="61" t="str">
        <f>IFERROR(VLOOKUP(AE107,[1]MeasureCost!$B$6:$B$80,1,FALSE),"")</f>
        <v>dxHP-Com-Split-lt55kBTUh-SEER-14.0</v>
      </c>
      <c r="Z107" s="14" t="s">
        <v>300</v>
      </c>
      <c r="AA107" s="14" t="s">
        <v>344</v>
      </c>
      <c r="AB107" s="14" t="s">
        <v>345</v>
      </c>
      <c r="AC107" s="14" t="s">
        <v>349</v>
      </c>
      <c r="AE107" s="14" t="s">
        <v>346</v>
      </c>
      <c r="AF107" s="14" t="s">
        <v>350</v>
      </c>
      <c r="AG107" s="14" t="s">
        <v>91</v>
      </c>
      <c r="AI107" s="14" t="b">
        <v>0</v>
      </c>
      <c r="AJ107" s="14" t="b">
        <v>0</v>
      </c>
      <c r="AL107" s="14" t="s">
        <v>92</v>
      </c>
      <c r="AM107" s="14" t="s">
        <v>300</v>
      </c>
      <c r="AO107" s="14" t="s">
        <v>78</v>
      </c>
      <c r="AP107" s="17">
        <v>42005</v>
      </c>
      <c r="AR107" s="14" t="s">
        <v>9</v>
      </c>
      <c r="AW107" s="14" t="s">
        <v>77</v>
      </c>
      <c r="AX107" s="78">
        <f>VLOOKUP(X107,[1]MeasureCost!$B$6:$Z$97,24,FALSE)</f>
        <v>1.5</v>
      </c>
      <c r="AY107" s="78">
        <f>VLOOKUP(X107,[1]MeasureCost!$B$6:$Z$97,25,FALSE)</f>
        <v>5</v>
      </c>
      <c r="AZ107" s="78">
        <v>3</v>
      </c>
      <c r="BA107" s="18">
        <f>VLOOKUP(X107,[1]MeasureCost!$B$6:$W$97,22,FALSE)</f>
        <v>1645.8324</v>
      </c>
      <c r="BB107" s="18">
        <f>VLOOKUP(X107,[1]MeasureCost!$B$6:$W$97,20,FALSE)</f>
        <v>594.5616</v>
      </c>
      <c r="BC107" s="18">
        <f t="shared" si="11"/>
        <v>3429.5172000000002</v>
      </c>
      <c r="BD107" s="18">
        <f>VLOOKUP(Y107,[1]MeasureCost!$B$6:$W$97,22,FALSE)</f>
        <v>549.2484000000004</v>
      </c>
      <c r="BE107" s="18">
        <f>VLOOKUP(Y107,[1]MeasureCost!$B$6:$W$97,20,FALSE)</f>
        <v>594.5616</v>
      </c>
      <c r="BF107" s="18">
        <f t="shared" si="12"/>
        <v>2332.9332000000004</v>
      </c>
      <c r="BG107" s="19">
        <f t="shared" si="13"/>
        <v>365.52799999999996</v>
      </c>
      <c r="BI107" s="61" t="str">
        <f t="shared" si="14"/>
        <v>NE-HVAC-airHP-Split-lt55kBtuh-16p0seer-9p0hspf</v>
      </c>
    </row>
    <row r="108" spans="1:61" s="61" customFormat="1" ht="15" customHeight="1">
      <c r="A108" s="14">
        <v>878</v>
      </c>
      <c r="B108" s="14" t="s">
        <v>351</v>
      </c>
      <c r="C108" s="14" t="s">
        <v>352</v>
      </c>
      <c r="D108" s="14" t="s">
        <v>75</v>
      </c>
      <c r="E108" s="14" t="s">
        <v>76</v>
      </c>
      <c r="F108" s="17">
        <v>41940</v>
      </c>
      <c r="G108" s="14" t="s">
        <v>351</v>
      </c>
      <c r="H108" s="14" t="s">
        <v>9</v>
      </c>
      <c r="I108" s="14" t="s">
        <v>77</v>
      </c>
      <c r="J108" s="14" t="s">
        <v>78</v>
      </c>
      <c r="M108" s="14" t="s">
        <v>78</v>
      </c>
      <c r="O108" s="14" t="b">
        <v>0</v>
      </c>
      <c r="Q108" s="14" t="b">
        <v>0</v>
      </c>
      <c r="R108" s="14" t="s">
        <v>79</v>
      </c>
      <c r="S108" s="14" t="s">
        <v>80</v>
      </c>
      <c r="T108" s="14" t="s">
        <v>81</v>
      </c>
      <c r="U108" s="14" t="s">
        <v>298</v>
      </c>
      <c r="V108" s="14" t="s">
        <v>299</v>
      </c>
      <c r="W108" s="14" t="s">
        <v>203</v>
      </c>
      <c r="X108" s="61" t="str">
        <f>IFERROR(VLOOKUP(AF108,[1]MeasureCost!$B$6:$B$80,1,FALSE),"")</f>
        <v>dxHP-Com-Split-lt55kBTUh-SEER-17.0</v>
      </c>
      <c r="Y108" s="61" t="str">
        <f>IFERROR(VLOOKUP(AE108,[1]MeasureCost!$B$6:$B$80,1,FALSE),"")</f>
        <v>dxHP-Com-Split-lt55kBTUh-SEER-14.0</v>
      </c>
      <c r="Z108" s="14" t="s">
        <v>300</v>
      </c>
      <c r="AA108" s="14" t="s">
        <v>344</v>
      </c>
      <c r="AB108" s="14" t="s">
        <v>345</v>
      </c>
      <c r="AC108" s="14" t="s">
        <v>352</v>
      </c>
      <c r="AE108" s="14" t="s">
        <v>346</v>
      </c>
      <c r="AF108" s="14" t="s">
        <v>353</v>
      </c>
      <c r="AG108" s="14" t="s">
        <v>91</v>
      </c>
      <c r="AI108" s="14" t="b">
        <v>0</v>
      </c>
      <c r="AJ108" s="14" t="b">
        <v>0</v>
      </c>
      <c r="AL108" s="14" t="s">
        <v>92</v>
      </c>
      <c r="AM108" s="14" t="s">
        <v>300</v>
      </c>
      <c r="AO108" s="14" t="s">
        <v>78</v>
      </c>
      <c r="AP108" s="17">
        <v>42005</v>
      </c>
      <c r="AR108" s="14" t="s">
        <v>9</v>
      </c>
      <c r="AW108" s="14" t="s">
        <v>77</v>
      </c>
      <c r="AX108" s="78">
        <f>VLOOKUP(X108,[1]MeasureCost!$B$6:$Z$97,24,FALSE)</f>
        <v>1.5</v>
      </c>
      <c r="AY108" s="78">
        <f>VLOOKUP(X108,[1]MeasureCost!$B$6:$Z$97,25,FALSE)</f>
        <v>5</v>
      </c>
      <c r="AZ108" s="78">
        <v>3</v>
      </c>
      <c r="BA108" s="18">
        <f>VLOOKUP(X108,[1]MeasureCost!$B$6:$W$97,22,FALSE)</f>
        <v>2194.1243999999997</v>
      </c>
      <c r="BB108" s="18">
        <f>VLOOKUP(X108,[1]MeasureCost!$B$6:$W$97,20,FALSE)</f>
        <v>594.5616</v>
      </c>
      <c r="BC108" s="18">
        <f t="shared" si="11"/>
        <v>3977.8091999999997</v>
      </c>
      <c r="BD108" s="18">
        <f>VLOOKUP(Y108,[1]MeasureCost!$B$6:$W$97,22,FALSE)</f>
        <v>549.2484000000004</v>
      </c>
      <c r="BE108" s="18">
        <f>VLOOKUP(Y108,[1]MeasureCost!$B$6:$W$97,20,FALSE)</f>
        <v>594.5616</v>
      </c>
      <c r="BF108" s="18">
        <f t="shared" si="12"/>
        <v>2332.9332000000004</v>
      </c>
      <c r="BG108" s="19">
        <f t="shared" si="13"/>
        <v>548.2919999999998</v>
      </c>
      <c r="BI108" s="61" t="str">
        <f t="shared" si="14"/>
        <v>NE-HVAC-airHP-Split-lt55kBtuh-17p0seer-9p4hspf</v>
      </c>
    </row>
    <row r="109" spans="1:61" s="61" customFormat="1" ht="15" customHeight="1">
      <c r="A109" s="14">
        <v>879</v>
      </c>
      <c r="B109" s="14" t="s">
        <v>354</v>
      </c>
      <c r="C109" s="14" t="s">
        <v>355</v>
      </c>
      <c r="D109" s="14" t="s">
        <v>75</v>
      </c>
      <c r="E109" s="14" t="s">
        <v>76</v>
      </c>
      <c r="F109" s="17">
        <v>41940</v>
      </c>
      <c r="G109" s="14" t="s">
        <v>354</v>
      </c>
      <c r="H109" s="14" t="s">
        <v>9</v>
      </c>
      <c r="I109" s="14" t="s">
        <v>77</v>
      </c>
      <c r="J109" s="14" t="s">
        <v>78</v>
      </c>
      <c r="M109" s="14" t="s">
        <v>78</v>
      </c>
      <c r="O109" s="14" t="b">
        <v>0</v>
      </c>
      <c r="Q109" s="14" t="b">
        <v>0</v>
      </c>
      <c r="R109" s="14" t="s">
        <v>79</v>
      </c>
      <c r="S109" s="14" t="s">
        <v>80</v>
      </c>
      <c r="T109" s="14" t="s">
        <v>81</v>
      </c>
      <c r="U109" s="14" t="s">
        <v>298</v>
      </c>
      <c r="V109" s="14" t="s">
        <v>299</v>
      </c>
      <c r="W109" s="14" t="s">
        <v>203</v>
      </c>
      <c r="X109" s="61" t="str">
        <f>IFERROR(VLOOKUP(AF109,[1]MeasureCost!$B$6:$B$80,1,FALSE),"")</f>
        <v>dxHP-Com-Split-lt55kBTUh-SEER-18.0</v>
      </c>
      <c r="Y109" s="61" t="str">
        <f>IFERROR(VLOOKUP(AE109,[1]MeasureCost!$B$6:$B$80,1,FALSE),"")</f>
        <v>dxHP-Com-Split-lt55kBTUh-SEER-14.0</v>
      </c>
      <c r="Z109" s="14" t="s">
        <v>300</v>
      </c>
      <c r="AA109" s="14" t="s">
        <v>344</v>
      </c>
      <c r="AB109" s="14" t="s">
        <v>345</v>
      </c>
      <c r="AC109" s="14" t="s">
        <v>355</v>
      </c>
      <c r="AE109" s="14" t="s">
        <v>346</v>
      </c>
      <c r="AF109" s="14" t="s">
        <v>356</v>
      </c>
      <c r="AG109" s="14" t="s">
        <v>91</v>
      </c>
      <c r="AI109" s="14" t="b">
        <v>0</v>
      </c>
      <c r="AJ109" s="14" t="b">
        <v>0</v>
      </c>
      <c r="AL109" s="14" t="s">
        <v>92</v>
      </c>
      <c r="AM109" s="14" t="s">
        <v>300</v>
      </c>
      <c r="AO109" s="14" t="s">
        <v>78</v>
      </c>
      <c r="AP109" s="17">
        <v>42005</v>
      </c>
      <c r="AR109" s="14" t="s">
        <v>9</v>
      </c>
      <c r="AW109" s="14" t="s">
        <v>77</v>
      </c>
      <c r="AX109" s="78">
        <f>VLOOKUP(X109,[1]MeasureCost!$B$6:$Z$97,24,FALSE)</f>
        <v>1.5</v>
      </c>
      <c r="AY109" s="78">
        <f>VLOOKUP(X109,[1]MeasureCost!$B$6:$Z$97,25,FALSE)</f>
        <v>5</v>
      </c>
      <c r="AZ109" s="78">
        <v>3</v>
      </c>
      <c r="BA109" s="18">
        <f>VLOOKUP(X109,[1]MeasureCost!$B$6:$W$97,22,FALSE)</f>
        <v>2742.4164000000005</v>
      </c>
      <c r="BB109" s="18">
        <f>VLOOKUP(X109,[1]MeasureCost!$B$6:$W$97,20,FALSE)</f>
        <v>594.5616</v>
      </c>
      <c r="BC109" s="18">
        <f t="shared" si="11"/>
        <v>4526.101200000001</v>
      </c>
      <c r="BD109" s="18">
        <f>VLOOKUP(Y109,[1]MeasureCost!$B$6:$W$97,22,FALSE)</f>
        <v>549.2484000000004</v>
      </c>
      <c r="BE109" s="18">
        <f>VLOOKUP(Y109,[1]MeasureCost!$B$6:$W$97,20,FALSE)</f>
        <v>594.5616</v>
      </c>
      <c r="BF109" s="18">
        <f t="shared" si="12"/>
        <v>2332.9332000000004</v>
      </c>
      <c r="BG109" s="19">
        <f t="shared" si="13"/>
        <v>731.05600000000015</v>
      </c>
      <c r="BI109" s="61" t="str">
        <f t="shared" si="14"/>
        <v>NE-HVAC-airHP-Split-lt55kBtuh-18p0seer-9p7hspf</v>
      </c>
    </row>
    <row r="110" spans="1:61" s="61" customFormat="1" ht="15" customHeight="1">
      <c r="A110" s="14">
        <v>880</v>
      </c>
      <c r="B110" s="14" t="s">
        <v>357</v>
      </c>
      <c r="C110" s="14" t="s">
        <v>358</v>
      </c>
      <c r="D110" s="14" t="s">
        <v>75</v>
      </c>
      <c r="E110" s="14" t="s">
        <v>76</v>
      </c>
      <c r="F110" s="17">
        <v>41940</v>
      </c>
      <c r="G110" s="14" t="s">
        <v>357</v>
      </c>
      <c r="H110" s="14" t="s">
        <v>9</v>
      </c>
      <c r="I110" s="14" t="s">
        <v>77</v>
      </c>
      <c r="J110" s="14" t="s">
        <v>78</v>
      </c>
      <c r="M110" s="14" t="s">
        <v>78</v>
      </c>
      <c r="O110" s="14" t="b">
        <v>0</v>
      </c>
      <c r="Q110" s="14" t="b">
        <v>0</v>
      </c>
      <c r="R110" s="14" t="s">
        <v>79</v>
      </c>
      <c r="S110" s="14" t="s">
        <v>80</v>
      </c>
      <c r="T110" s="14" t="s">
        <v>81</v>
      </c>
      <c r="U110" s="14" t="s">
        <v>298</v>
      </c>
      <c r="V110" s="14" t="s">
        <v>299</v>
      </c>
      <c r="W110" s="14" t="s">
        <v>203</v>
      </c>
      <c r="X110" s="61" t="str">
        <f>IFERROR(VLOOKUP(AF110,[1]MeasureCost!$B$6:$B$80,1,FALSE),"")</f>
        <v>dxHP-Com-Split-55to65kBTUh-SEER-15.0</v>
      </c>
      <c r="Y110" s="61" t="str">
        <f>IFERROR(VLOOKUP(AE110,[1]MeasureCost!$B$6:$B$80,1,FALSE),"")</f>
        <v>dxHP-Com-Split-55to65kBTUh-SEER-14.0</v>
      </c>
      <c r="Z110" s="14" t="s">
        <v>300</v>
      </c>
      <c r="AA110" s="14" t="s">
        <v>359</v>
      </c>
      <c r="AB110" s="14" t="s">
        <v>360</v>
      </c>
      <c r="AC110" s="14" t="s">
        <v>358</v>
      </c>
      <c r="AE110" s="14" t="s">
        <v>361</v>
      </c>
      <c r="AF110" s="14" t="s">
        <v>362</v>
      </c>
      <c r="AG110" s="14" t="s">
        <v>91</v>
      </c>
      <c r="AI110" s="14" t="b">
        <v>0</v>
      </c>
      <c r="AJ110" s="14" t="b">
        <v>0</v>
      </c>
      <c r="AL110" s="14" t="s">
        <v>92</v>
      </c>
      <c r="AM110" s="14" t="s">
        <v>300</v>
      </c>
      <c r="AO110" s="14" t="s">
        <v>78</v>
      </c>
      <c r="AP110" s="17">
        <v>42005</v>
      </c>
      <c r="AR110" s="14" t="s">
        <v>9</v>
      </c>
      <c r="AW110" s="14" t="s">
        <v>77</v>
      </c>
      <c r="AX110" s="78">
        <f>VLOOKUP(X110,[1]MeasureCost!$B$6:$Z$97,24,FALSE)</f>
        <v>1.5</v>
      </c>
      <c r="AY110" s="78">
        <f>VLOOKUP(X110,[1]MeasureCost!$B$6:$Z$97,25,FALSE)</f>
        <v>5</v>
      </c>
      <c r="AZ110" s="78">
        <v>3</v>
      </c>
      <c r="BA110" s="18">
        <f>VLOOKUP(X110,[1]MeasureCost!$B$6:$W$97,22,FALSE)</f>
        <v>1097.5404000000001</v>
      </c>
      <c r="BB110" s="18">
        <f>VLOOKUP(X110,[1]MeasureCost!$B$6:$W$97,20,FALSE)</f>
        <v>594.5616</v>
      </c>
      <c r="BC110" s="18">
        <f t="shared" si="11"/>
        <v>2881.2251999999999</v>
      </c>
      <c r="BD110" s="18">
        <f>VLOOKUP(Y110,[1]MeasureCost!$B$6:$W$97,22,FALSE)</f>
        <v>549.2484000000004</v>
      </c>
      <c r="BE110" s="18">
        <f>VLOOKUP(Y110,[1]MeasureCost!$B$6:$W$97,20,FALSE)</f>
        <v>594.5616</v>
      </c>
      <c r="BF110" s="18">
        <f t="shared" si="12"/>
        <v>2332.9332000000004</v>
      </c>
      <c r="BG110" s="19">
        <f t="shared" si="13"/>
        <v>182.76399999999981</v>
      </c>
      <c r="BI110" s="61" t="str">
        <f t="shared" si="14"/>
        <v>NE-HVAC-airHP-Split-55to65kBtuh-15p0seer-8p7hspf</v>
      </c>
    </row>
    <row r="111" spans="1:61" s="61" customFormat="1" ht="15" customHeight="1">
      <c r="A111" s="14">
        <v>881</v>
      </c>
      <c r="B111" s="14" t="s">
        <v>363</v>
      </c>
      <c r="C111" s="14" t="s">
        <v>364</v>
      </c>
      <c r="D111" s="14" t="s">
        <v>75</v>
      </c>
      <c r="E111" s="14" t="s">
        <v>76</v>
      </c>
      <c r="F111" s="17">
        <v>41940</v>
      </c>
      <c r="G111" s="14" t="s">
        <v>363</v>
      </c>
      <c r="H111" s="14" t="s">
        <v>9</v>
      </c>
      <c r="I111" s="14" t="s">
        <v>77</v>
      </c>
      <c r="J111" s="14" t="s">
        <v>78</v>
      </c>
      <c r="M111" s="14" t="s">
        <v>78</v>
      </c>
      <c r="O111" s="14" t="b">
        <v>0</v>
      </c>
      <c r="Q111" s="14" t="b">
        <v>0</v>
      </c>
      <c r="R111" s="14" t="s">
        <v>79</v>
      </c>
      <c r="S111" s="14" t="s">
        <v>80</v>
      </c>
      <c r="T111" s="14" t="s">
        <v>81</v>
      </c>
      <c r="U111" s="14" t="s">
        <v>298</v>
      </c>
      <c r="V111" s="14" t="s">
        <v>299</v>
      </c>
      <c r="W111" s="14" t="s">
        <v>203</v>
      </c>
      <c r="X111" s="61" t="str">
        <f>IFERROR(VLOOKUP(AF111,[1]MeasureCost!$B$6:$B$80,1,FALSE),"")</f>
        <v>dxHP-Com-Split-55to65kBTUh-SEER-16.0</v>
      </c>
      <c r="Y111" s="61" t="str">
        <f>IFERROR(VLOOKUP(AE111,[1]MeasureCost!$B$6:$B$80,1,FALSE),"")</f>
        <v>dxHP-Com-Split-55to65kBTUh-SEER-14.0</v>
      </c>
      <c r="Z111" s="14" t="s">
        <v>300</v>
      </c>
      <c r="AA111" s="14" t="s">
        <v>359</v>
      </c>
      <c r="AB111" s="14" t="s">
        <v>360</v>
      </c>
      <c r="AC111" s="14" t="s">
        <v>364</v>
      </c>
      <c r="AE111" s="14" t="s">
        <v>361</v>
      </c>
      <c r="AF111" s="14" t="s">
        <v>365</v>
      </c>
      <c r="AG111" s="14" t="s">
        <v>91</v>
      </c>
      <c r="AI111" s="14" t="b">
        <v>0</v>
      </c>
      <c r="AJ111" s="14" t="b">
        <v>0</v>
      </c>
      <c r="AL111" s="14" t="s">
        <v>92</v>
      </c>
      <c r="AM111" s="14" t="s">
        <v>300</v>
      </c>
      <c r="AO111" s="14" t="s">
        <v>78</v>
      </c>
      <c r="AP111" s="17">
        <v>42005</v>
      </c>
      <c r="AR111" s="14" t="s">
        <v>9</v>
      </c>
      <c r="AW111" s="14" t="s">
        <v>77</v>
      </c>
      <c r="AX111" s="78">
        <f>VLOOKUP(X111,[1]MeasureCost!$B$6:$Z$97,24,FALSE)</f>
        <v>1.5</v>
      </c>
      <c r="AY111" s="78">
        <f>VLOOKUP(X111,[1]MeasureCost!$B$6:$Z$97,25,FALSE)</f>
        <v>5</v>
      </c>
      <c r="AZ111" s="78">
        <v>3</v>
      </c>
      <c r="BA111" s="18">
        <f>VLOOKUP(X111,[1]MeasureCost!$B$6:$W$97,22,FALSE)</f>
        <v>1645.8324</v>
      </c>
      <c r="BB111" s="18">
        <f>VLOOKUP(X111,[1]MeasureCost!$B$6:$W$97,20,FALSE)</f>
        <v>594.5616</v>
      </c>
      <c r="BC111" s="18">
        <f t="shared" si="11"/>
        <v>3429.5172000000002</v>
      </c>
      <c r="BD111" s="18">
        <f>VLOOKUP(Y111,[1]MeasureCost!$B$6:$W$97,22,FALSE)</f>
        <v>549.2484000000004</v>
      </c>
      <c r="BE111" s="18">
        <f>VLOOKUP(Y111,[1]MeasureCost!$B$6:$W$97,20,FALSE)</f>
        <v>594.5616</v>
      </c>
      <c r="BF111" s="18">
        <f t="shared" si="12"/>
        <v>2332.9332000000004</v>
      </c>
      <c r="BG111" s="19">
        <f t="shared" si="13"/>
        <v>365.52799999999996</v>
      </c>
      <c r="BI111" s="61" t="str">
        <f t="shared" si="14"/>
        <v>NE-HVAC-airHP-Split-55to65kBtuh-16p0seer-9p0hspf</v>
      </c>
    </row>
    <row r="112" spans="1:61" s="61" customFormat="1" ht="15" customHeight="1">
      <c r="A112" s="14">
        <v>882</v>
      </c>
      <c r="B112" s="14" t="s">
        <v>366</v>
      </c>
      <c r="C112" s="14" t="s">
        <v>367</v>
      </c>
      <c r="D112" s="14" t="s">
        <v>75</v>
      </c>
      <c r="E112" s="14" t="s">
        <v>76</v>
      </c>
      <c r="F112" s="17">
        <v>41940</v>
      </c>
      <c r="G112" s="14" t="s">
        <v>366</v>
      </c>
      <c r="H112" s="14" t="s">
        <v>9</v>
      </c>
      <c r="I112" s="14" t="s">
        <v>77</v>
      </c>
      <c r="J112" s="14" t="s">
        <v>78</v>
      </c>
      <c r="M112" s="14" t="s">
        <v>78</v>
      </c>
      <c r="O112" s="14" t="b">
        <v>0</v>
      </c>
      <c r="Q112" s="14" t="b">
        <v>0</v>
      </c>
      <c r="R112" s="14" t="s">
        <v>79</v>
      </c>
      <c r="S112" s="14" t="s">
        <v>80</v>
      </c>
      <c r="T112" s="14" t="s">
        <v>81</v>
      </c>
      <c r="U112" s="14" t="s">
        <v>298</v>
      </c>
      <c r="V112" s="14" t="s">
        <v>299</v>
      </c>
      <c r="W112" s="14" t="s">
        <v>203</v>
      </c>
      <c r="X112" s="61" t="str">
        <f>IFERROR(VLOOKUP(AF112,[1]MeasureCost!$B$6:$B$80,1,FALSE),"")</f>
        <v>dxHP-Com-Split-55to65kBTUh-SEER-17.0</v>
      </c>
      <c r="Y112" s="61" t="str">
        <f>IFERROR(VLOOKUP(AE112,[1]MeasureCost!$B$6:$B$80,1,FALSE),"")</f>
        <v>dxHP-Com-Split-55to65kBTUh-SEER-14.0</v>
      </c>
      <c r="Z112" s="14" t="s">
        <v>300</v>
      </c>
      <c r="AA112" s="14" t="s">
        <v>359</v>
      </c>
      <c r="AB112" s="14" t="s">
        <v>360</v>
      </c>
      <c r="AC112" s="14" t="s">
        <v>367</v>
      </c>
      <c r="AE112" s="14" t="s">
        <v>361</v>
      </c>
      <c r="AF112" s="14" t="s">
        <v>368</v>
      </c>
      <c r="AG112" s="14" t="s">
        <v>91</v>
      </c>
      <c r="AI112" s="14" t="b">
        <v>0</v>
      </c>
      <c r="AJ112" s="14" t="b">
        <v>0</v>
      </c>
      <c r="AL112" s="14" t="s">
        <v>92</v>
      </c>
      <c r="AM112" s="14" t="s">
        <v>300</v>
      </c>
      <c r="AO112" s="14" t="s">
        <v>78</v>
      </c>
      <c r="AP112" s="17">
        <v>42005</v>
      </c>
      <c r="AR112" s="14" t="s">
        <v>9</v>
      </c>
      <c r="AW112" s="14" t="s">
        <v>77</v>
      </c>
      <c r="AX112" s="78">
        <f>VLOOKUP(X112,[1]MeasureCost!$B$6:$Z$97,24,FALSE)</f>
        <v>1.5</v>
      </c>
      <c r="AY112" s="78">
        <f>VLOOKUP(X112,[1]MeasureCost!$B$6:$Z$97,25,FALSE)</f>
        <v>5</v>
      </c>
      <c r="AZ112" s="78">
        <v>3</v>
      </c>
      <c r="BA112" s="18">
        <f>VLOOKUP(X112,[1]MeasureCost!$B$6:$W$97,22,FALSE)</f>
        <v>2194.1243999999997</v>
      </c>
      <c r="BB112" s="18">
        <f>VLOOKUP(X112,[1]MeasureCost!$B$6:$W$97,20,FALSE)</f>
        <v>594.5616</v>
      </c>
      <c r="BC112" s="18">
        <f t="shared" si="11"/>
        <v>3977.8091999999997</v>
      </c>
      <c r="BD112" s="18">
        <f>VLOOKUP(Y112,[1]MeasureCost!$B$6:$W$97,22,FALSE)</f>
        <v>549.2484000000004</v>
      </c>
      <c r="BE112" s="18">
        <f>VLOOKUP(Y112,[1]MeasureCost!$B$6:$W$97,20,FALSE)</f>
        <v>594.5616</v>
      </c>
      <c r="BF112" s="18">
        <f t="shared" si="12"/>
        <v>2332.9332000000004</v>
      </c>
      <c r="BG112" s="19">
        <f t="shared" si="13"/>
        <v>548.2919999999998</v>
      </c>
      <c r="BI112" s="61" t="str">
        <f t="shared" si="14"/>
        <v>NE-HVAC-airHP-Split-55to65kBtuh-17p0seer-9p4hspf</v>
      </c>
    </row>
    <row r="113" spans="1:73" s="61" customFormat="1" ht="15" customHeight="1">
      <c r="A113" s="14">
        <v>883</v>
      </c>
      <c r="B113" s="14" t="s">
        <v>369</v>
      </c>
      <c r="C113" s="14" t="s">
        <v>370</v>
      </c>
      <c r="D113" s="14" t="s">
        <v>75</v>
      </c>
      <c r="E113" s="14" t="s">
        <v>76</v>
      </c>
      <c r="F113" s="17">
        <v>41940</v>
      </c>
      <c r="G113" s="14" t="s">
        <v>369</v>
      </c>
      <c r="H113" s="14" t="s">
        <v>9</v>
      </c>
      <c r="I113" s="14" t="s">
        <v>77</v>
      </c>
      <c r="J113" s="14" t="s">
        <v>78</v>
      </c>
      <c r="M113" s="14" t="s">
        <v>78</v>
      </c>
      <c r="O113" s="14" t="b">
        <v>0</v>
      </c>
      <c r="Q113" s="14" t="b">
        <v>0</v>
      </c>
      <c r="R113" s="14" t="s">
        <v>79</v>
      </c>
      <c r="S113" s="14" t="s">
        <v>80</v>
      </c>
      <c r="T113" s="14" t="s">
        <v>81</v>
      </c>
      <c r="U113" s="14" t="s">
        <v>298</v>
      </c>
      <c r="V113" s="14" t="s">
        <v>299</v>
      </c>
      <c r="W113" s="14" t="s">
        <v>203</v>
      </c>
      <c r="X113" s="61" t="str">
        <f>IFERROR(VLOOKUP(AF113,[1]MeasureCost!$B$6:$B$80,1,FALSE),"")</f>
        <v>dxHP-Com-Split-55to65kBTUh-SEER-18.0</v>
      </c>
      <c r="Y113" s="61" t="str">
        <f>IFERROR(VLOOKUP(AE113,[1]MeasureCost!$B$6:$B$80,1,FALSE),"")</f>
        <v>dxHP-Com-Split-55to65kBTUh-SEER-14.0</v>
      </c>
      <c r="Z113" s="14" t="s">
        <v>300</v>
      </c>
      <c r="AA113" s="14" t="s">
        <v>359</v>
      </c>
      <c r="AB113" s="14" t="s">
        <v>360</v>
      </c>
      <c r="AC113" s="14" t="s">
        <v>370</v>
      </c>
      <c r="AE113" s="14" t="s">
        <v>361</v>
      </c>
      <c r="AF113" s="14" t="s">
        <v>371</v>
      </c>
      <c r="AG113" s="14" t="s">
        <v>91</v>
      </c>
      <c r="AI113" s="14" t="b">
        <v>0</v>
      </c>
      <c r="AJ113" s="14" t="b">
        <v>0</v>
      </c>
      <c r="AL113" s="14" t="s">
        <v>92</v>
      </c>
      <c r="AM113" s="14" t="s">
        <v>300</v>
      </c>
      <c r="AO113" s="14" t="s">
        <v>78</v>
      </c>
      <c r="AP113" s="17">
        <v>42005</v>
      </c>
      <c r="AR113" s="14" t="s">
        <v>9</v>
      </c>
      <c r="AW113" s="14" t="s">
        <v>77</v>
      </c>
      <c r="AX113" s="78">
        <f>VLOOKUP(X113,[1]MeasureCost!$B$6:$Z$97,24,FALSE)</f>
        <v>1.5</v>
      </c>
      <c r="AY113" s="78">
        <f>VLOOKUP(X113,[1]MeasureCost!$B$6:$Z$97,25,FALSE)</f>
        <v>5</v>
      </c>
      <c r="AZ113" s="78">
        <v>3</v>
      </c>
      <c r="BA113" s="18">
        <f>VLOOKUP(X113,[1]MeasureCost!$B$6:$W$97,22,FALSE)</f>
        <v>2742.4164000000005</v>
      </c>
      <c r="BB113" s="18">
        <f>VLOOKUP(X113,[1]MeasureCost!$B$6:$W$97,20,FALSE)</f>
        <v>594.5616</v>
      </c>
      <c r="BC113" s="18">
        <f t="shared" si="11"/>
        <v>4526.101200000001</v>
      </c>
      <c r="BD113" s="18">
        <f>VLOOKUP(Y113,[1]MeasureCost!$B$6:$W$97,22,FALSE)</f>
        <v>549.2484000000004</v>
      </c>
      <c r="BE113" s="18">
        <f>VLOOKUP(Y113,[1]MeasureCost!$B$6:$W$97,20,FALSE)</f>
        <v>594.5616</v>
      </c>
      <c r="BF113" s="18">
        <f t="shared" si="12"/>
        <v>2332.9332000000004</v>
      </c>
      <c r="BG113" s="19">
        <f t="shared" si="13"/>
        <v>731.05600000000015</v>
      </c>
      <c r="BI113" s="61" t="str">
        <f t="shared" si="14"/>
        <v>NE-HVAC-airHP-Split-55to65kBtuh-18p0seer-9p7hspf</v>
      </c>
    </row>
    <row r="114" spans="1:73" s="61" customFormat="1" ht="15" customHeight="1">
      <c r="A114" s="14">
        <v>884</v>
      </c>
      <c r="B114" s="14" t="s">
        <v>372</v>
      </c>
      <c r="C114" s="14" t="s">
        <v>358</v>
      </c>
      <c r="D114" s="14" t="s">
        <v>75</v>
      </c>
      <c r="E114" s="14" t="s">
        <v>76</v>
      </c>
      <c r="F114" s="17">
        <v>41940</v>
      </c>
      <c r="G114" s="14" t="s">
        <v>372</v>
      </c>
      <c r="H114" s="14" t="s">
        <v>9</v>
      </c>
      <c r="I114" s="14" t="s">
        <v>77</v>
      </c>
      <c r="J114" s="14" t="s">
        <v>78</v>
      </c>
      <c r="M114" s="14" t="s">
        <v>78</v>
      </c>
      <c r="O114" s="14" t="b">
        <v>0</v>
      </c>
      <c r="Q114" s="14" t="b">
        <v>0</v>
      </c>
      <c r="R114" s="14" t="s">
        <v>79</v>
      </c>
      <c r="S114" s="14" t="s">
        <v>80</v>
      </c>
      <c r="T114" s="14" t="s">
        <v>81</v>
      </c>
      <c r="U114" s="14" t="s">
        <v>298</v>
      </c>
      <c r="V114" s="14" t="s">
        <v>299</v>
      </c>
      <c r="W114" s="14" t="s">
        <v>203</v>
      </c>
      <c r="X114" s="61" t="str">
        <f>IFERROR(VLOOKUP(AF114,[1]MeasureCost!$B$6:$B$80,1,FALSE),"")</f>
        <v>dxHP-Com-Split-55to65kBTUh-SEER-15.0</v>
      </c>
      <c r="Y114" s="61" t="str">
        <f>IFERROR(VLOOKUP(AE114,[1]MeasureCost!$B$6:$B$80,1,FALSE),"")</f>
        <v>dxHP-Com-Split-55to65kBTUh-SEER-14.0</v>
      </c>
      <c r="Z114" s="14" t="s">
        <v>300</v>
      </c>
      <c r="AA114" s="14" t="s">
        <v>373</v>
      </c>
      <c r="AB114" s="14" t="s">
        <v>360</v>
      </c>
      <c r="AC114" s="14" t="s">
        <v>358</v>
      </c>
      <c r="AE114" s="14" t="s">
        <v>361</v>
      </c>
      <c r="AF114" s="14" t="s">
        <v>362</v>
      </c>
      <c r="AG114" s="14" t="s">
        <v>91</v>
      </c>
      <c r="AI114" s="14" t="b">
        <v>0</v>
      </c>
      <c r="AJ114" s="14" t="b">
        <v>0</v>
      </c>
      <c r="AL114" s="14" t="s">
        <v>92</v>
      </c>
      <c r="AM114" s="14" t="s">
        <v>300</v>
      </c>
      <c r="AO114" s="14" t="s">
        <v>78</v>
      </c>
      <c r="AP114" s="17">
        <v>42005</v>
      </c>
      <c r="AR114" s="14" t="s">
        <v>9</v>
      </c>
      <c r="AW114" s="14" t="s">
        <v>77</v>
      </c>
      <c r="AX114" s="78">
        <f>VLOOKUP(X114,[1]MeasureCost!$B$6:$Z$97,24,FALSE)</f>
        <v>1.5</v>
      </c>
      <c r="AY114" s="78">
        <f>VLOOKUP(X114,[1]MeasureCost!$B$6:$Z$97,25,FALSE)</f>
        <v>5</v>
      </c>
      <c r="AZ114" s="78">
        <v>3</v>
      </c>
      <c r="BA114" s="18">
        <f>VLOOKUP(X114,[1]MeasureCost!$B$6:$W$97,22,FALSE)</f>
        <v>1097.5404000000001</v>
      </c>
      <c r="BB114" s="18">
        <f>VLOOKUP(X114,[1]MeasureCost!$B$6:$W$97,20,FALSE)</f>
        <v>594.5616</v>
      </c>
      <c r="BC114" s="18">
        <f t="shared" si="11"/>
        <v>2881.2251999999999</v>
      </c>
      <c r="BD114" s="18">
        <f>VLOOKUP(Y114,[1]MeasureCost!$B$6:$W$97,22,FALSE)</f>
        <v>549.2484000000004</v>
      </c>
      <c r="BE114" s="18">
        <f>VLOOKUP(Y114,[1]MeasureCost!$B$6:$W$97,20,FALSE)</f>
        <v>594.5616</v>
      </c>
      <c r="BF114" s="18">
        <f t="shared" si="12"/>
        <v>2332.9332000000004</v>
      </c>
      <c r="BG114" s="19">
        <f t="shared" si="13"/>
        <v>182.76399999999981</v>
      </c>
      <c r="BI114" s="61" t="str">
        <f t="shared" si="14"/>
        <v>NE-HVAC-airHP-Split-55to65kBtuh-15p0seer-8p7hspf-wPreEcono</v>
      </c>
    </row>
    <row r="115" spans="1:73" s="61" customFormat="1" ht="15" customHeight="1">
      <c r="A115" s="14">
        <v>885</v>
      </c>
      <c r="B115" s="14" t="s">
        <v>374</v>
      </c>
      <c r="C115" s="14" t="s">
        <v>364</v>
      </c>
      <c r="D115" s="14" t="s">
        <v>75</v>
      </c>
      <c r="E115" s="14" t="s">
        <v>76</v>
      </c>
      <c r="F115" s="17">
        <v>41940</v>
      </c>
      <c r="G115" s="14" t="s">
        <v>374</v>
      </c>
      <c r="H115" s="14" t="s">
        <v>9</v>
      </c>
      <c r="I115" s="14" t="s">
        <v>77</v>
      </c>
      <c r="J115" s="14" t="s">
        <v>78</v>
      </c>
      <c r="M115" s="14" t="s">
        <v>78</v>
      </c>
      <c r="O115" s="14" t="b">
        <v>0</v>
      </c>
      <c r="Q115" s="14" t="b">
        <v>0</v>
      </c>
      <c r="R115" s="14" t="s">
        <v>79</v>
      </c>
      <c r="S115" s="14" t="s">
        <v>80</v>
      </c>
      <c r="T115" s="14" t="s">
        <v>81</v>
      </c>
      <c r="U115" s="14" t="s">
        <v>298</v>
      </c>
      <c r="V115" s="14" t="s">
        <v>299</v>
      </c>
      <c r="W115" s="14" t="s">
        <v>203</v>
      </c>
      <c r="X115" s="61" t="str">
        <f>IFERROR(VLOOKUP(AF115,[1]MeasureCost!$B$6:$B$80,1,FALSE),"")</f>
        <v>dxHP-Com-Split-55to65kBTUh-SEER-16.0</v>
      </c>
      <c r="Y115" s="61" t="str">
        <f>IFERROR(VLOOKUP(AE115,[1]MeasureCost!$B$6:$B$80,1,FALSE),"")</f>
        <v>dxHP-Com-Split-55to65kBTUh-SEER-14.0</v>
      </c>
      <c r="Z115" s="14" t="s">
        <v>300</v>
      </c>
      <c r="AA115" s="14" t="s">
        <v>373</v>
      </c>
      <c r="AB115" s="14" t="s">
        <v>360</v>
      </c>
      <c r="AC115" s="14" t="s">
        <v>364</v>
      </c>
      <c r="AE115" s="14" t="s">
        <v>361</v>
      </c>
      <c r="AF115" s="14" t="s">
        <v>365</v>
      </c>
      <c r="AG115" s="14" t="s">
        <v>91</v>
      </c>
      <c r="AI115" s="14" t="b">
        <v>0</v>
      </c>
      <c r="AJ115" s="14" t="b">
        <v>0</v>
      </c>
      <c r="AL115" s="14" t="s">
        <v>92</v>
      </c>
      <c r="AM115" s="14" t="s">
        <v>300</v>
      </c>
      <c r="AO115" s="14" t="s">
        <v>78</v>
      </c>
      <c r="AP115" s="17">
        <v>42005</v>
      </c>
      <c r="AR115" s="14" t="s">
        <v>9</v>
      </c>
      <c r="AW115" s="14" t="s">
        <v>77</v>
      </c>
      <c r="AX115" s="78">
        <f>VLOOKUP(X115,[1]MeasureCost!$B$6:$Z$97,24,FALSE)</f>
        <v>1.5</v>
      </c>
      <c r="AY115" s="78">
        <f>VLOOKUP(X115,[1]MeasureCost!$B$6:$Z$97,25,FALSE)</f>
        <v>5</v>
      </c>
      <c r="AZ115" s="78">
        <v>3</v>
      </c>
      <c r="BA115" s="18">
        <f>VLOOKUP(X115,[1]MeasureCost!$B$6:$W$97,22,FALSE)</f>
        <v>1645.8324</v>
      </c>
      <c r="BB115" s="18">
        <f>VLOOKUP(X115,[1]MeasureCost!$B$6:$W$97,20,FALSE)</f>
        <v>594.5616</v>
      </c>
      <c r="BC115" s="18">
        <f t="shared" si="11"/>
        <v>3429.5172000000002</v>
      </c>
      <c r="BD115" s="18">
        <f>VLOOKUP(Y115,[1]MeasureCost!$B$6:$W$97,22,FALSE)</f>
        <v>549.2484000000004</v>
      </c>
      <c r="BE115" s="18">
        <f>VLOOKUP(Y115,[1]MeasureCost!$B$6:$W$97,20,FALSE)</f>
        <v>594.5616</v>
      </c>
      <c r="BF115" s="18">
        <f t="shared" si="12"/>
        <v>2332.9332000000004</v>
      </c>
      <c r="BG115" s="19">
        <f t="shared" si="13"/>
        <v>365.52799999999996</v>
      </c>
      <c r="BI115" s="61" t="str">
        <f t="shared" si="14"/>
        <v>NE-HVAC-airHP-Split-55to65kBtuh-16p0seer-9p0hspf-wPreEcono</v>
      </c>
    </row>
    <row r="116" spans="1:73" s="61" customFormat="1" ht="15" customHeight="1">
      <c r="A116" s="14">
        <v>886</v>
      </c>
      <c r="B116" s="14" t="s">
        <v>375</v>
      </c>
      <c r="C116" s="14" t="s">
        <v>367</v>
      </c>
      <c r="D116" s="14" t="s">
        <v>75</v>
      </c>
      <c r="E116" s="14" t="s">
        <v>76</v>
      </c>
      <c r="F116" s="17">
        <v>41940</v>
      </c>
      <c r="G116" s="14" t="s">
        <v>375</v>
      </c>
      <c r="H116" s="14" t="s">
        <v>9</v>
      </c>
      <c r="I116" s="14" t="s">
        <v>77</v>
      </c>
      <c r="J116" s="14" t="s">
        <v>78</v>
      </c>
      <c r="M116" s="14" t="s">
        <v>78</v>
      </c>
      <c r="O116" s="14" t="b">
        <v>0</v>
      </c>
      <c r="Q116" s="14" t="b">
        <v>0</v>
      </c>
      <c r="R116" s="14" t="s">
        <v>79</v>
      </c>
      <c r="S116" s="14" t="s">
        <v>80</v>
      </c>
      <c r="T116" s="14" t="s">
        <v>81</v>
      </c>
      <c r="U116" s="14" t="s">
        <v>298</v>
      </c>
      <c r="V116" s="14" t="s">
        <v>299</v>
      </c>
      <c r="W116" s="14" t="s">
        <v>203</v>
      </c>
      <c r="X116" s="61" t="str">
        <f>IFERROR(VLOOKUP(AF116,[1]MeasureCost!$B$6:$B$80,1,FALSE),"")</f>
        <v>dxHP-Com-Split-55to65kBTUh-SEER-17.0</v>
      </c>
      <c r="Y116" s="61" t="str">
        <f>IFERROR(VLOOKUP(AE116,[1]MeasureCost!$B$6:$B$80,1,FALSE),"")</f>
        <v>dxHP-Com-Split-55to65kBTUh-SEER-14.0</v>
      </c>
      <c r="Z116" s="14" t="s">
        <v>300</v>
      </c>
      <c r="AA116" s="14" t="s">
        <v>373</v>
      </c>
      <c r="AB116" s="14" t="s">
        <v>360</v>
      </c>
      <c r="AC116" s="14" t="s">
        <v>367</v>
      </c>
      <c r="AE116" s="14" t="s">
        <v>361</v>
      </c>
      <c r="AF116" s="14" t="s">
        <v>368</v>
      </c>
      <c r="AG116" s="14" t="s">
        <v>91</v>
      </c>
      <c r="AI116" s="14" t="b">
        <v>0</v>
      </c>
      <c r="AJ116" s="14" t="b">
        <v>0</v>
      </c>
      <c r="AL116" s="14" t="s">
        <v>92</v>
      </c>
      <c r="AM116" s="14" t="s">
        <v>300</v>
      </c>
      <c r="AO116" s="14" t="s">
        <v>78</v>
      </c>
      <c r="AP116" s="17">
        <v>42005</v>
      </c>
      <c r="AR116" s="14" t="s">
        <v>9</v>
      </c>
      <c r="AW116" s="14" t="s">
        <v>77</v>
      </c>
      <c r="AX116" s="78">
        <f>VLOOKUP(X116,[1]MeasureCost!$B$6:$Z$97,24,FALSE)</f>
        <v>1.5</v>
      </c>
      <c r="AY116" s="78">
        <f>VLOOKUP(X116,[1]MeasureCost!$B$6:$Z$97,25,FALSE)</f>
        <v>5</v>
      </c>
      <c r="AZ116" s="78">
        <v>3</v>
      </c>
      <c r="BA116" s="18">
        <f>VLOOKUP(X116,[1]MeasureCost!$B$6:$W$97,22,FALSE)</f>
        <v>2194.1243999999997</v>
      </c>
      <c r="BB116" s="18">
        <f>VLOOKUP(X116,[1]MeasureCost!$B$6:$W$97,20,FALSE)</f>
        <v>594.5616</v>
      </c>
      <c r="BC116" s="18">
        <f t="shared" si="11"/>
        <v>3977.8091999999997</v>
      </c>
      <c r="BD116" s="18">
        <f>VLOOKUP(Y116,[1]MeasureCost!$B$6:$W$97,22,FALSE)</f>
        <v>549.2484000000004</v>
      </c>
      <c r="BE116" s="18">
        <f>VLOOKUP(Y116,[1]MeasureCost!$B$6:$W$97,20,FALSE)</f>
        <v>594.5616</v>
      </c>
      <c r="BF116" s="18">
        <f t="shared" si="12"/>
        <v>2332.9332000000004</v>
      </c>
      <c r="BG116" s="19">
        <f t="shared" si="13"/>
        <v>548.2919999999998</v>
      </c>
      <c r="BI116" s="61" t="str">
        <f t="shared" si="14"/>
        <v>NE-HVAC-airHP-Split-55to65kBtuh-17p0seer-9p4hspf-wPreEcono</v>
      </c>
    </row>
    <row r="117" spans="1:73" s="61" customFormat="1" ht="15" customHeight="1">
      <c r="A117" s="14">
        <v>887</v>
      </c>
      <c r="B117" s="14" t="s">
        <v>376</v>
      </c>
      <c r="C117" s="14" t="s">
        <v>370</v>
      </c>
      <c r="D117" s="14" t="s">
        <v>75</v>
      </c>
      <c r="E117" s="14" t="s">
        <v>76</v>
      </c>
      <c r="F117" s="17">
        <v>41940</v>
      </c>
      <c r="G117" s="14" t="s">
        <v>376</v>
      </c>
      <c r="H117" s="14" t="s">
        <v>9</v>
      </c>
      <c r="I117" s="14" t="s">
        <v>77</v>
      </c>
      <c r="J117" s="14" t="s">
        <v>78</v>
      </c>
      <c r="M117" s="14" t="s">
        <v>78</v>
      </c>
      <c r="O117" s="14" t="b">
        <v>0</v>
      </c>
      <c r="Q117" s="14" t="b">
        <v>0</v>
      </c>
      <c r="R117" s="14" t="s">
        <v>79</v>
      </c>
      <c r="S117" s="14" t="s">
        <v>80</v>
      </c>
      <c r="T117" s="14" t="s">
        <v>81</v>
      </c>
      <c r="U117" s="14" t="s">
        <v>298</v>
      </c>
      <c r="V117" s="14" t="s">
        <v>299</v>
      </c>
      <c r="W117" s="14" t="s">
        <v>203</v>
      </c>
      <c r="X117" s="61" t="str">
        <f>IFERROR(VLOOKUP(AF117,[1]MeasureCost!$B$6:$B$80,1,FALSE),"")</f>
        <v>dxHP-Com-Split-55to65kBTUh-SEER-18.0</v>
      </c>
      <c r="Y117" s="61" t="str">
        <f>IFERROR(VLOOKUP(AE117,[1]MeasureCost!$B$6:$B$80,1,FALSE),"")</f>
        <v>dxHP-Com-Split-55to65kBTUh-SEER-14.0</v>
      </c>
      <c r="Z117" s="14" t="s">
        <v>300</v>
      </c>
      <c r="AA117" s="14" t="s">
        <v>373</v>
      </c>
      <c r="AB117" s="14" t="s">
        <v>360</v>
      </c>
      <c r="AC117" s="14" t="s">
        <v>370</v>
      </c>
      <c r="AE117" s="14" t="s">
        <v>361</v>
      </c>
      <c r="AF117" s="14" t="s">
        <v>371</v>
      </c>
      <c r="AG117" s="14" t="s">
        <v>91</v>
      </c>
      <c r="AI117" s="14" t="b">
        <v>0</v>
      </c>
      <c r="AJ117" s="14" t="b">
        <v>0</v>
      </c>
      <c r="AL117" s="14" t="s">
        <v>92</v>
      </c>
      <c r="AM117" s="14" t="s">
        <v>300</v>
      </c>
      <c r="AO117" s="14" t="s">
        <v>78</v>
      </c>
      <c r="AP117" s="17">
        <v>42005</v>
      </c>
      <c r="AR117" s="14" t="s">
        <v>9</v>
      </c>
      <c r="AW117" s="14" t="s">
        <v>77</v>
      </c>
      <c r="AX117" s="78">
        <f>VLOOKUP(X117,[1]MeasureCost!$B$6:$Z$97,24,FALSE)</f>
        <v>1.5</v>
      </c>
      <c r="AY117" s="78">
        <f>VLOOKUP(X117,[1]MeasureCost!$B$6:$Z$97,25,FALSE)</f>
        <v>5</v>
      </c>
      <c r="AZ117" s="78">
        <v>3</v>
      </c>
      <c r="BA117" s="18">
        <f>VLOOKUP(X117,[1]MeasureCost!$B$6:$W$97,22,FALSE)</f>
        <v>2742.4164000000005</v>
      </c>
      <c r="BB117" s="18">
        <f>VLOOKUP(X117,[1]MeasureCost!$B$6:$W$97,20,FALSE)</f>
        <v>594.5616</v>
      </c>
      <c r="BC117" s="18">
        <f t="shared" si="11"/>
        <v>4526.101200000001</v>
      </c>
      <c r="BD117" s="18">
        <f>VLOOKUP(Y117,[1]MeasureCost!$B$6:$W$97,22,FALSE)</f>
        <v>549.2484000000004</v>
      </c>
      <c r="BE117" s="18">
        <f>VLOOKUP(Y117,[1]MeasureCost!$B$6:$W$97,20,FALSE)</f>
        <v>594.5616</v>
      </c>
      <c r="BF117" s="18">
        <f t="shared" si="12"/>
        <v>2332.9332000000004</v>
      </c>
      <c r="BG117" s="19">
        <f t="shared" si="13"/>
        <v>731.05600000000015</v>
      </c>
      <c r="BI117" s="61" t="str">
        <f t="shared" si="14"/>
        <v>NE-HVAC-airHP-Split-55to65kBtuh-18p0seer-9p7hspf-wPreEcono</v>
      </c>
    </row>
    <row r="118" spans="1:73" s="61" customFormat="1" ht="15" customHeight="1">
      <c r="A118" s="14"/>
      <c r="B118" s="14"/>
      <c r="C118" s="14"/>
      <c r="D118" s="14"/>
      <c r="E118" s="14"/>
      <c r="F118" s="17"/>
      <c r="G118" s="14"/>
      <c r="H118" s="14"/>
      <c r="I118" s="14"/>
      <c r="J118" s="14"/>
      <c r="M118" s="14"/>
      <c r="O118" s="14"/>
      <c r="Q118" s="14"/>
      <c r="R118" s="14"/>
      <c r="S118" s="14"/>
      <c r="T118" s="14"/>
      <c r="U118" s="14"/>
      <c r="V118" s="14"/>
      <c r="W118" s="14"/>
      <c r="Z118" s="14"/>
      <c r="AA118" s="14"/>
      <c r="AB118" s="14"/>
      <c r="AC118" s="14"/>
      <c r="AE118" s="14"/>
      <c r="AF118" s="14"/>
      <c r="AG118" s="14"/>
      <c r="AI118" s="14"/>
      <c r="AJ118" s="14"/>
      <c r="AL118" s="14"/>
      <c r="AM118" s="14"/>
      <c r="AO118" s="14"/>
      <c r="AP118" s="17"/>
      <c r="AR118" s="14"/>
      <c r="AW118" s="14"/>
      <c r="AX118" s="78"/>
      <c r="AY118" s="78"/>
      <c r="AZ118" s="78"/>
      <c r="BA118" s="18"/>
      <c r="BB118" s="18"/>
      <c r="BC118" s="18"/>
      <c r="BD118" s="18"/>
      <c r="BE118" s="18"/>
      <c r="BF118" s="18"/>
      <c r="BG118" s="19"/>
    </row>
    <row r="119" spans="1:73" s="61" customFormat="1" ht="15" customHeight="1">
      <c r="A119" s="14">
        <v>901</v>
      </c>
      <c r="B119" s="14" t="s">
        <v>377</v>
      </c>
      <c r="C119" s="14" t="s">
        <v>378</v>
      </c>
      <c r="D119" s="14" t="s">
        <v>379</v>
      </c>
      <c r="E119" s="14" t="s">
        <v>380</v>
      </c>
      <c r="F119" s="17">
        <v>42139</v>
      </c>
      <c r="G119" s="14" t="s">
        <v>377</v>
      </c>
      <c r="H119" s="14" t="s">
        <v>9</v>
      </c>
      <c r="I119" s="14" t="s">
        <v>77</v>
      </c>
      <c r="J119" s="14" t="s">
        <v>78</v>
      </c>
      <c r="K119" s="61">
        <v>0</v>
      </c>
      <c r="L119" s="61">
        <v>0</v>
      </c>
      <c r="M119" s="14" t="s">
        <v>78</v>
      </c>
      <c r="O119" s="14" t="b">
        <v>0</v>
      </c>
      <c r="Q119" s="14" t="b">
        <v>0</v>
      </c>
      <c r="R119" s="14" t="s">
        <v>79</v>
      </c>
      <c r="S119" s="14" t="s">
        <v>80</v>
      </c>
      <c r="T119" s="14" t="s">
        <v>81</v>
      </c>
      <c r="U119" s="14" t="s">
        <v>381</v>
      </c>
      <c r="V119" s="14" t="s">
        <v>382</v>
      </c>
      <c r="W119" s="14" t="s">
        <v>383</v>
      </c>
      <c r="X119" s="61" t="s">
        <v>384</v>
      </c>
      <c r="Z119" s="14" t="s">
        <v>385</v>
      </c>
      <c r="AA119" s="14" t="s">
        <v>386</v>
      </c>
      <c r="AB119" s="14" t="s">
        <v>387</v>
      </c>
      <c r="AC119" s="14" t="s">
        <v>378</v>
      </c>
      <c r="AE119" s="14"/>
      <c r="AF119" s="14"/>
      <c r="AG119" s="14" t="s">
        <v>388</v>
      </c>
      <c r="AI119" s="14" t="b">
        <v>0</v>
      </c>
      <c r="AJ119" s="14" t="b">
        <v>0</v>
      </c>
      <c r="AL119" s="14" t="s">
        <v>92</v>
      </c>
      <c r="AM119" s="14" t="s">
        <v>385</v>
      </c>
      <c r="AO119" s="14" t="s">
        <v>78</v>
      </c>
      <c r="AP119" s="17">
        <v>42370</v>
      </c>
      <c r="AR119" s="14" t="s">
        <v>389</v>
      </c>
      <c r="AW119" s="14" t="s">
        <v>77</v>
      </c>
      <c r="AX119" s="78">
        <f>VLOOKUP(X119,[1]MeasureCost!$B$6:$Z$97,24,FALSE)</f>
        <v>90</v>
      </c>
      <c r="AY119" s="78">
        <f>VLOOKUP(X119,[1]MeasureCost!$B$6:$Z$97,25,FALSE)</f>
        <v>240</v>
      </c>
      <c r="AZ119" s="78">
        <v>200</v>
      </c>
      <c r="BA119" s="18">
        <f>VLOOKUP(X119,[1]MeasureCost!$B$6:$W$97,22,FALSE)</f>
        <v>1061</v>
      </c>
      <c r="BB119" s="18">
        <f>VLOOKUP(X119,[1]MeasureCost!$B$6:$W$97,20,FALSE)</f>
        <v>17.61</v>
      </c>
      <c r="BC119" s="18">
        <f>+BA119+BB119*AZ119</f>
        <v>4583</v>
      </c>
      <c r="BD119" s="18"/>
      <c r="BE119" s="18"/>
      <c r="BF119" s="18"/>
      <c r="BG119" s="19"/>
      <c r="BI119" s="61" t="str">
        <f t="shared" ref="BI119:BI151" si="15">+B119</f>
        <v>NG-HVAC-Blr-HW-lt300kBtuh-84p0AFUE-Drft</v>
      </c>
      <c r="BR119" s="61">
        <f>MATCH(BT119,[1]MeasureCost!$B$82:$B$96,0)</f>
        <v>7</v>
      </c>
      <c r="BS119" s="61" t="e">
        <f>MATCH(BU119,[1]MeasureCost!$B$82:$B$98,0)</f>
        <v>#N/A</v>
      </c>
      <c r="BT119" s="61" t="s">
        <v>384</v>
      </c>
      <c r="BU119" s="61" t="s">
        <v>390</v>
      </c>
    </row>
    <row r="120" spans="1:73" s="61" customFormat="1" ht="15" customHeight="1">
      <c r="A120" s="14">
        <v>902</v>
      </c>
      <c r="B120" s="14" t="s">
        <v>391</v>
      </c>
      <c r="C120" s="14" t="s">
        <v>392</v>
      </c>
      <c r="D120" s="14" t="s">
        <v>379</v>
      </c>
      <c r="E120" s="14" t="s">
        <v>380</v>
      </c>
      <c r="F120" s="17">
        <v>42139</v>
      </c>
      <c r="G120" s="14" t="s">
        <v>391</v>
      </c>
      <c r="H120" s="14" t="s">
        <v>9</v>
      </c>
      <c r="I120" s="14" t="s">
        <v>77</v>
      </c>
      <c r="J120" s="14" t="s">
        <v>78</v>
      </c>
      <c r="K120" s="61">
        <v>0</v>
      </c>
      <c r="L120" s="61">
        <v>0</v>
      </c>
      <c r="M120" s="14" t="s">
        <v>78</v>
      </c>
      <c r="O120" s="14" t="b">
        <v>0</v>
      </c>
      <c r="Q120" s="14" t="b">
        <v>0</v>
      </c>
      <c r="R120" s="14" t="s">
        <v>79</v>
      </c>
      <c r="S120" s="14" t="s">
        <v>80</v>
      </c>
      <c r="T120" s="14" t="s">
        <v>81</v>
      </c>
      <c r="U120" s="14" t="s">
        <v>381</v>
      </c>
      <c r="V120" s="14" t="s">
        <v>382</v>
      </c>
      <c r="W120" s="14" t="s">
        <v>383</v>
      </c>
      <c r="X120" s="61" t="s">
        <v>393</v>
      </c>
      <c r="Z120" s="14" t="s">
        <v>385</v>
      </c>
      <c r="AA120" s="14" t="s">
        <v>386</v>
      </c>
      <c r="AB120" s="14" t="s">
        <v>387</v>
      </c>
      <c r="AC120" s="14" t="s">
        <v>392</v>
      </c>
      <c r="AE120" s="14"/>
      <c r="AF120" s="14"/>
      <c r="AG120" s="14" t="s">
        <v>388</v>
      </c>
      <c r="AI120" s="14" t="b">
        <v>0</v>
      </c>
      <c r="AJ120" s="14" t="b">
        <v>0</v>
      </c>
      <c r="AL120" s="14" t="s">
        <v>92</v>
      </c>
      <c r="AM120" s="14" t="s">
        <v>385</v>
      </c>
      <c r="AO120" s="14" t="s">
        <v>78</v>
      </c>
      <c r="AP120" s="17">
        <v>42370</v>
      </c>
      <c r="AR120" s="14" t="s">
        <v>389</v>
      </c>
      <c r="AW120" s="14" t="s">
        <v>77</v>
      </c>
      <c r="AX120" s="78">
        <f>VLOOKUP(X120,[1]MeasureCost!$B$6:$Z$97,24,FALSE)</f>
        <v>90</v>
      </c>
      <c r="AY120" s="78">
        <f>VLOOKUP(X120,[1]MeasureCost!$B$6:$Z$97,25,FALSE)</f>
        <v>240</v>
      </c>
      <c r="AZ120" s="78">
        <v>200</v>
      </c>
      <c r="BA120" s="18">
        <f>VLOOKUP(X120,[1]MeasureCost!$B$6:$W$97,22,FALSE)</f>
        <v>1784</v>
      </c>
      <c r="BB120" s="18">
        <f>VLOOKUP(X120,[1]MeasureCost!$B$6:$W$97,20,FALSE)</f>
        <v>17.61</v>
      </c>
      <c r="BC120" s="18">
        <f>+BA120+BB120*AZ120</f>
        <v>5306</v>
      </c>
      <c r="BD120" s="18"/>
      <c r="BE120" s="18"/>
      <c r="BF120" s="18"/>
      <c r="BG120" s="19"/>
      <c r="BI120" s="61" t="str">
        <f t="shared" si="15"/>
        <v>NG-HVAC-Blr-HW-lt300kBtuh-84p5AFUE-Drft</v>
      </c>
      <c r="BR120" s="61">
        <f>MATCH(BT120,[1]MeasureCost!$B$82:$B$96,0)</f>
        <v>6</v>
      </c>
      <c r="BS120" s="61" t="e">
        <f>MATCH(BU120,[1]MeasureCost!$B$82:$B$98,0)</f>
        <v>#N/A</v>
      </c>
      <c r="BT120" s="61" t="s">
        <v>393</v>
      </c>
      <c r="BU120" s="61" t="s">
        <v>390</v>
      </c>
    </row>
    <row r="121" spans="1:73" s="61" customFormat="1" ht="15" customHeight="1">
      <c r="A121" s="14">
        <v>903</v>
      </c>
      <c r="B121" s="14" t="s">
        <v>394</v>
      </c>
      <c r="C121" s="14" t="s">
        <v>395</v>
      </c>
      <c r="D121" s="14" t="s">
        <v>379</v>
      </c>
      <c r="E121" s="14" t="s">
        <v>380</v>
      </c>
      <c r="F121" s="17">
        <v>42139</v>
      </c>
      <c r="G121" s="14" t="s">
        <v>394</v>
      </c>
      <c r="H121" s="14" t="s">
        <v>9</v>
      </c>
      <c r="I121" s="14" t="s">
        <v>77</v>
      </c>
      <c r="J121" s="14" t="s">
        <v>78</v>
      </c>
      <c r="K121" s="61">
        <v>0</v>
      </c>
      <c r="L121" s="61">
        <v>0</v>
      </c>
      <c r="M121" s="14" t="s">
        <v>78</v>
      </c>
      <c r="O121" s="14" t="b">
        <v>0</v>
      </c>
      <c r="Q121" s="14" t="b">
        <v>0</v>
      </c>
      <c r="R121" s="14" t="s">
        <v>79</v>
      </c>
      <c r="S121" s="14" t="s">
        <v>80</v>
      </c>
      <c r="T121" s="14" t="s">
        <v>81</v>
      </c>
      <c r="U121" s="14" t="s">
        <v>381</v>
      </c>
      <c r="V121" s="14" t="s">
        <v>382</v>
      </c>
      <c r="W121" s="14" t="s">
        <v>383</v>
      </c>
      <c r="X121" s="61" t="s">
        <v>396</v>
      </c>
      <c r="Z121" s="14" t="s">
        <v>385</v>
      </c>
      <c r="AA121" s="14" t="s">
        <v>386</v>
      </c>
      <c r="AB121" s="14" t="s">
        <v>387</v>
      </c>
      <c r="AC121" s="14" t="s">
        <v>395</v>
      </c>
      <c r="AE121" s="14"/>
      <c r="AF121" s="14"/>
      <c r="AG121" s="14" t="s">
        <v>388</v>
      </c>
      <c r="AI121" s="14" t="b">
        <v>0</v>
      </c>
      <c r="AJ121" s="14" t="b">
        <v>0</v>
      </c>
      <c r="AL121" s="14" t="s">
        <v>92</v>
      </c>
      <c r="AM121" s="14" t="s">
        <v>385</v>
      </c>
      <c r="AO121" s="14" t="s">
        <v>78</v>
      </c>
      <c r="AP121" s="17">
        <v>42370</v>
      </c>
      <c r="AR121" s="14" t="s">
        <v>389</v>
      </c>
      <c r="AW121" s="14" t="s">
        <v>77</v>
      </c>
      <c r="AX121" s="78">
        <f>VLOOKUP(X121,[1]MeasureCost!$B$6:$Z$97,24,FALSE)</f>
        <v>90</v>
      </c>
      <c r="AY121" s="78">
        <f>VLOOKUP(X121,[1]MeasureCost!$B$6:$Z$97,25,FALSE)</f>
        <v>240</v>
      </c>
      <c r="AZ121" s="78">
        <v>200</v>
      </c>
      <c r="BA121" s="18">
        <f>VLOOKUP(X121,[1]MeasureCost!$B$6:$W$97,22,FALSE)</f>
        <v>2506</v>
      </c>
      <c r="BB121" s="18">
        <f>VLOOKUP(X121,[1]MeasureCost!$B$6:$W$97,20,FALSE)</f>
        <v>17.61</v>
      </c>
      <c r="BC121" s="18">
        <f>+BA121+BB121*AZ121</f>
        <v>6028</v>
      </c>
      <c r="BD121" s="18"/>
      <c r="BE121" s="18"/>
      <c r="BF121" s="18"/>
      <c r="BG121" s="19"/>
      <c r="BI121" s="61" t="str">
        <f t="shared" si="15"/>
        <v>NG-HVAC-Blr-HW-lt300kBtuh-85p0AFUE-Drft</v>
      </c>
      <c r="BR121" s="61">
        <f>MATCH(BT121,[1]MeasureCost!$B$82:$B$96,0)</f>
        <v>8</v>
      </c>
      <c r="BS121" s="61" t="e">
        <f>MATCH(BU121,[1]MeasureCost!$B$82:$B$98,0)</f>
        <v>#N/A</v>
      </c>
      <c r="BT121" s="61" t="s">
        <v>396</v>
      </c>
      <c r="BU121" s="61" t="s">
        <v>390</v>
      </c>
    </row>
    <row r="122" spans="1:73" s="61" customFormat="1" ht="15" customHeight="1">
      <c r="A122" s="14">
        <v>904</v>
      </c>
      <c r="B122" s="14" t="s">
        <v>397</v>
      </c>
      <c r="C122" s="14" t="s">
        <v>398</v>
      </c>
      <c r="D122" s="14" t="s">
        <v>379</v>
      </c>
      <c r="E122" s="14" t="s">
        <v>380</v>
      </c>
      <c r="F122" s="17">
        <v>42139</v>
      </c>
      <c r="G122" s="14" t="s">
        <v>397</v>
      </c>
      <c r="H122" s="14" t="s">
        <v>9</v>
      </c>
      <c r="I122" s="14" t="s">
        <v>77</v>
      </c>
      <c r="J122" s="14" t="s">
        <v>78</v>
      </c>
      <c r="K122" s="61">
        <v>0</v>
      </c>
      <c r="L122" s="61">
        <v>0</v>
      </c>
      <c r="M122" s="14" t="s">
        <v>78</v>
      </c>
      <c r="O122" s="14" t="b">
        <v>0</v>
      </c>
      <c r="Q122" s="14" t="b">
        <v>0</v>
      </c>
      <c r="R122" s="14" t="s">
        <v>79</v>
      </c>
      <c r="S122" s="14" t="s">
        <v>80</v>
      </c>
      <c r="T122" s="14" t="s">
        <v>81</v>
      </c>
      <c r="U122" s="14" t="s">
        <v>381</v>
      </c>
      <c r="V122" s="14" t="s">
        <v>382</v>
      </c>
      <c r="W122" s="14" t="s">
        <v>383</v>
      </c>
      <c r="Z122" s="14" t="s">
        <v>385</v>
      </c>
      <c r="AA122" s="14" t="s">
        <v>386</v>
      </c>
      <c r="AB122" s="14" t="s">
        <v>387</v>
      </c>
      <c r="AC122" s="14" t="s">
        <v>398</v>
      </c>
      <c r="AE122" s="14"/>
      <c r="AF122" s="14"/>
      <c r="AG122" s="14" t="s">
        <v>388</v>
      </c>
      <c r="AI122" s="14" t="b">
        <v>0</v>
      </c>
      <c r="AJ122" s="14" t="b">
        <v>0</v>
      </c>
      <c r="AL122" s="14" t="s">
        <v>92</v>
      </c>
      <c r="AM122" s="14" t="s">
        <v>385</v>
      </c>
      <c r="AO122" s="14" t="s">
        <v>78</v>
      </c>
      <c r="AP122" s="17">
        <v>42370</v>
      </c>
      <c r="AR122" s="14" t="s">
        <v>389</v>
      </c>
      <c r="AW122" s="14" t="s">
        <v>77</v>
      </c>
      <c r="AX122" s="78"/>
      <c r="AY122" s="78"/>
      <c r="AZ122" s="78"/>
      <c r="BA122" s="18"/>
      <c r="BB122" s="18"/>
      <c r="BC122" s="18"/>
      <c r="BD122" s="18"/>
      <c r="BE122" s="18"/>
      <c r="BF122" s="18"/>
      <c r="BG122" s="19"/>
      <c r="BR122" s="61" t="e">
        <f>MATCH(BT122,[1]MeasureCost!$B$82:$B$96,0)</f>
        <v>#N/A</v>
      </c>
      <c r="BS122" s="61" t="e">
        <f>MATCH(BU122,[1]MeasureCost!$B$82:$B$98,0)</f>
        <v>#N/A</v>
      </c>
      <c r="BT122" s="61" t="s">
        <v>399</v>
      </c>
      <c r="BU122" s="61" t="s">
        <v>390</v>
      </c>
    </row>
    <row r="123" spans="1:73" s="61" customFormat="1" ht="15" customHeight="1">
      <c r="A123" s="14">
        <v>905</v>
      </c>
      <c r="B123" s="14" t="s">
        <v>400</v>
      </c>
      <c r="C123" s="14" t="s">
        <v>401</v>
      </c>
      <c r="D123" s="14" t="s">
        <v>379</v>
      </c>
      <c r="E123" s="14" t="s">
        <v>380</v>
      </c>
      <c r="F123" s="17">
        <v>42139</v>
      </c>
      <c r="G123" s="14" t="s">
        <v>400</v>
      </c>
      <c r="H123" s="14" t="s">
        <v>9</v>
      </c>
      <c r="I123" s="14" t="s">
        <v>77</v>
      </c>
      <c r="J123" s="14" t="s">
        <v>78</v>
      </c>
      <c r="K123" s="61">
        <v>0</v>
      </c>
      <c r="L123" s="61">
        <v>0</v>
      </c>
      <c r="M123" s="14" t="s">
        <v>78</v>
      </c>
      <c r="O123" s="14" t="b">
        <v>0</v>
      </c>
      <c r="Q123" s="14" t="b">
        <v>0</v>
      </c>
      <c r="R123" s="14" t="s">
        <v>79</v>
      </c>
      <c r="S123" s="14" t="s">
        <v>80</v>
      </c>
      <c r="T123" s="14" t="s">
        <v>81</v>
      </c>
      <c r="U123" s="14" t="s">
        <v>381</v>
      </c>
      <c r="V123" s="14" t="s">
        <v>382</v>
      </c>
      <c r="W123" s="14" t="s">
        <v>383</v>
      </c>
      <c r="Z123" s="14" t="s">
        <v>385</v>
      </c>
      <c r="AA123" s="14" t="s">
        <v>386</v>
      </c>
      <c r="AB123" s="14" t="s">
        <v>387</v>
      </c>
      <c r="AC123" s="14" t="s">
        <v>401</v>
      </c>
      <c r="AE123" s="14"/>
      <c r="AF123" s="14"/>
      <c r="AG123" s="14" t="s">
        <v>388</v>
      </c>
      <c r="AI123" s="14" t="b">
        <v>0</v>
      </c>
      <c r="AJ123" s="14" t="b">
        <v>0</v>
      </c>
      <c r="AL123" s="14" t="s">
        <v>92</v>
      </c>
      <c r="AM123" s="14" t="s">
        <v>385</v>
      </c>
      <c r="AO123" s="14" t="s">
        <v>78</v>
      </c>
      <c r="AP123" s="17">
        <v>42370</v>
      </c>
      <c r="AR123" s="14" t="s">
        <v>389</v>
      </c>
      <c r="AW123" s="14" t="s">
        <v>77</v>
      </c>
      <c r="AX123" s="78"/>
      <c r="AY123" s="78"/>
      <c r="AZ123" s="78"/>
      <c r="BA123" s="18"/>
      <c r="BB123" s="18"/>
      <c r="BC123" s="18"/>
      <c r="BD123" s="18"/>
      <c r="BE123" s="18"/>
      <c r="BF123" s="18"/>
      <c r="BG123" s="19"/>
      <c r="BR123" s="61" t="e">
        <f>MATCH(BT123,[1]MeasureCost!$B$82:$B$96,0)</f>
        <v>#N/A</v>
      </c>
      <c r="BS123" s="61" t="e">
        <f>MATCH(BU123,[1]MeasureCost!$B$82:$B$98,0)</f>
        <v>#N/A</v>
      </c>
      <c r="BT123" s="61" t="s">
        <v>402</v>
      </c>
      <c r="BU123" s="61" t="s">
        <v>390</v>
      </c>
    </row>
    <row r="124" spans="1:73" s="61" customFormat="1" ht="15" customHeight="1">
      <c r="A124" s="14">
        <v>906</v>
      </c>
      <c r="B124" s="14" t="s">
        <v>403</v>
      </c>
      <c r="C124" s="14" t="s">
        <v>404</v>
      </c>
      <c r="D124" s="14" t="s">
        <v>379</v>
      </c>
      <c r="E124" s="14" t="s">
        <v>380</v>
      </c>
      <c r="F124" s="17">
        <v>42139</v>
      </c>
      <c r="G124" s="14" t="s">
        <v>403</v>
      </c>
      <c r="H124" s="14" t="s">
        <v>9</v>
      </c>
      <c r="I124" s="14" t="s">
        <v>77</v>
      </c>
      <c r="J124" s="14" t="s">
        <v>78</v>
      </c>
      <c r="K124" s="61">
        <v>0</v>
      </c>
      <c r="L124" s="61">
        <v>0</v>
      </c>
      <c r="M124" s="14" t="s">
        <v>78</v>
      </c>
      <c r="O124" s="14" t="b">
        <v>0</v>
      </c>
      <c r="Q124" s="14" t="b">
        <v>0</v>
      </c>
      <c r="R124" s="14" t="s">
        <v>79</v>
      </c>
      <c r="S124" s="14" t="s">
        <v>80</v>
      </c>
      <c r="T124" s="14" t="s">
        <v>81</v>
      </c>
      <c r="U124" s="14" t="s">
        <v>381</v>
      </c>
      <c r="V124" s="14" t="s">
        <v>382</v>
      </c>
      <c r="W124" s="14" t="s">
        <v>383</v>
      </c>
      <c r="Z124" s="14" t="s">
        <v>385</v>
      </c>
      <c r="AA124" s="14" t="s">
        <v>386</v>
      </c>
      <c r="AB124" s="14" t="s">
        <v>387</v>
      </c>
      <c r="AC124" s="14" t="s">
        <v>404</v>
      </c>
      <c r="AE124" s="14"/>
      <c r="AF124" s="14"/>
      <c r="AG124" s="14" t="s">
        <v>388</v>
      </c>
      <c r="AI124" s="14" t="b">
        <v>0</v>
      </c>
      <c r="AJ124" s="14" t="b">
        <v>0</v>
      </c>
      <c r="AL124" s="14" t="s">
        <v>92</v>
      </c>
      <c r="AM124" s="14" t="s">
        <v>385</v>
      </c>
      <c r="AO124" s="14" t="s">
        <v>78</v>
      </c>
      <c r="AP124" s="17">
        <v>42370</v>
      </c>
      <c r="AR124" s="14" t="s">
        <v>389</v>
      </c>
      <c r="AW124" s="14" t="s">
        <v>77</v>
      </c>
      <c r="AX124" s="78"/>
      <c r="AY124" s="78"/>
      <c r="AZ124" s="78"/>
      <c r="BA124" s="18"/>
      <c r="BB124" s="18"/>
      <c r="BC124" s="18"/>
      <c r="BD124" s="18"/>
      <c r="BE124" s="18"/>
      <c r="BF124" s="18"/>
      <c r="BG124" s="19"/>
      <c r="BR124" s="61" t="e">
        <f>MATCH(BT124,[1]MeasureCost!$B$82:$B$96,0)</f>
        <v>#N/A</v>
      </c>
      <c r="BS124" s="61" t="e">
        <f>MATCH(BU124,[1]MeasureCost!$B$82:$B$98,0)</f>
        <v>#N/A</v>
      </c>
      <c r="BT124" s="61" t="s">
        <v>402</v>
      </c>
      <c r="BU124" s="61" t="s">
        <v>390</v>
      </c>
    </row>
    <row r="125" spans="1:73" s="61" customFormat="1" ht="15" customHeight="1">
      <c r="A125" s="14">
        <v>907</v>
      </c>
      <c r="B125" s="14" t="s">
        <v>405</v>
      </c>
      <c r="C125" s="14" t="s">
        <v>406</v>
      </c>
      <c r="D125" s="14" t="s">
        <v>379</v>
      </c>
      <c r="E125" s="14" t="s">
        <v>380</v>
      </c>
      <c r="F125" s="17">
        <v>42139</v>
      </c>
      <c r="G125" s="14" t="s">
        <v>405</v>
      </c>
      <c r="H125" s="14" t="s">
        <v>9</v>
      </c>
      <c r="I125" s="14" t="s">
        <v>77</v>
      </c>
      <c r="J125" s="14" t="s">
        <v>78</v>
      </c>
      <c r="K125" s="61">
        <v>0</v>
      </c>
      <c r="L125" s="61">
        <v>0</v>
      </c>
      <c r="M125" s="14" t="s">
        <v>78</v>
      </c>
      <c r="O125" s="14" t="b">
        <v>0</v>
      </c>
      <c r="Q125" s="14" t="b">
        <v>0</v>
      </c>
      <c r="R125" s="14" t="s">
        <v>79</v>
      </c>
      <c r="S125" s="14" t="s">
        <v>80</v>
      </c>
      <c r="T125" s="14" t="s">
        <v>81</v>
      </c>
      <c r="U125" s="14" t="s">
        <v>381</v>
      </c>
      <c r="V125" s="14" t="s">
        <v>382</v>
      </c>
      <c r="W125" s="14" t="s">
        <v>383</v>
      </c>
      <c r="Z125" s="14" t="s">
        <v>385</v>
      </c>
      <c r="AA125" s="14" t="s">
        <v>386</v>
      </c>
      <c r="AB125" s="14" t="s">
        <v>387</v>
      </c>
      <c r="AC125" s="14" t="s">
        <v>406</v>
      </c>
      <c r="AE125" s="14"/>
      <c r="AF125" s="14"/>
      <c r="AG125" s="14" t="s">
        <v>388</v>
      </c>
      <c r="AI125" s="14" t="b">
        <v>0</v>
      </c>
      <c r="AJ125" s="14" t="b">
        <v>0</v>
      </c>
      <c r="AL125" s="14" t="s">
        <v>92</v>
      </c>
      <c r="AM125" s="14" t="s">
        <v>385</v>
      </c>
      <c r="AO125" s="14" t="s">
        <v>78</v>
      </c>
      <c r="AP125" s="17">
        <v>42370</v>
      </c>
      <c r="AR125" s="14" t="s">
        <v>389</v>
      </c>
      <c r="AW125" s="14" t="s">
        <v>77</v>
      </c>
      <c r="AX125" s="78"/>
      <c r="AY125" s="78"/>
      <c r="AZ125" s="78"/>
      <c r="BA125" s="18"/>
      <c r="BB125" s="18"/>
      <c r="BC125" s="18"/>
      <c r="BD125" s="18"/>
      <c r="BE125" s="18"/>
      <c r="BF125" s="18"/>
      <c r="BG125" s="19"/>
      <c r="BR125" s="61" t="e">
        <f>MATCH(BT125,[1]MeasureCost!$B$82:$B$96,0)</f>
        <v>#N/A</v>
      </c>
      <c r="BS125" s="61" t="e">
        <f>MATCH(BU125,[1]MeasureCost!$B$82:$B$98,0)</f>
        <v>#N/A</v>
      </c>
      <c r="BT125" s="61" t="s">
        <v>402</v>
      </c>
      <c r="BU125" s="61" t="s">
        <v>390</v>
      </c>
    </row>
    <row r="126" spans="1:73" s="61" customFormat="1" ht="15" customHeight="1">
      <c r="A126" s="14">
        <v>908</v>
      </c>
      <c r="B126" s="14" t="s">
        <v>407</v>
      </c>
      <c r="C126" s="14" t="s">
        <v>408</v>
      </c>
      <c r="D126" s="14" t="s">
        <v>379</v>
      </c>
      <c r="E126" s="14" t="s">
        <v>380</v>
      </c>
      <c r="F126" s="17">
        <v>42139</v>
      </c>
      <c r="G126" s="14" t="s">
        <v>407</v>
      </c>
      <c r="H126" s="14" t="s">
        <v>9</v>
      </c>
      <c r="I126" s="14" t="s">
        <v>77</v>
      </c>
      <c r="J126" s="14" t="s">
        <v>78</v>
      </c>
      <c r="K126" s="61">
        <v>0</v>
      </c>
      <c r="L126" s="61">
        <v>0</v>
      </c>
      <c r="M126" s="14" t="s">
        <v>78</v>
      </c>
      <c r="O126" s="14" t="b">
        <v>0</v>
      </c>
      <c r="Q126" s="14" t="b">
        <v>0</v>
      </c>
      <c r="R126" s="14" t="s">
        <v>79</v>
      </c>
      <c r="S126" s="14" t="s">
        <v>80</v>
      </c>
      <c r="T126" s="14" t="s">
        <v>81</v>
      </c>
      <c r="U126" s="14" t="s">
        <v>381</v>
      </c>
      <c r="V126" s="14" t="s">
        <v>382</v>
      </c>
      <c r="W126" s="14" t="s">
        <v>383</v>
      </c>
      <c r="Z126" s="14" t="s">
        <v>385</v>
      </c>
      <c r="AA126" s="14" t="s">
        <v>386</v>
      </c>
      <c r="AB126" s="14" t="s">
        <v>387</v>
      </c>
      <c r="AC126" s="14" t="s">
        <v>408</v>
      </c>
      <c r="AE126" s="14"/>
      <c r="AF126" s="14"/>
      <c r="AG126" s="14" t="s">
        <v>388</v>
      </c>
      <c r="AI126" s="14" t="b">
        <v>0</v>
      </c>
      <c r="AJ126" s="14" t="b">
        <v>0</v>
      </c>
      <c r="AL126" s="14" t="s">
        <v>92</v>
      </c>
      <c r="AM126" s="14" t="s">
        <v>385</v>
      </c>
      <c r="AO126" s="14" t="s">
        <v>78</v>
      </c>
      <c r="AP126" s="17">
        <v>42370</v>
      </c>
      <c r="AR126" s="14" t="s">
        <v>389</v>
      </c>
      <c r="AW126" s="14" t="s">
        <v>77</v>
      </c>
      <c r="AX126" s="78"/>
      <c r="AY126" s="78"/>
      <c r="AZ126" s="78"/>
      <c r="BA126" s="18"/>
      <c r="BB126" s="18"/>
      <c r="BC126" s="18"/>
      <c r="BD126" s="18"/>
      <c r="BE126" s="18"/>
      <c r="BF126" s="18"/>
      <c r="BG126" s="19"/>
      <c r="BR126" s="61" t="e">
        <f>MATCH(BT126,[1]MeasureCost!$B$82:$B$96,0)</f>
        <v>#N/A</v>
      </c>
      <c r="BS126" s="61" t="e">
        <f>MATCH(BU126,[1]MeasureCost!$B$82:$B$98,0)</f>
        <v>#N/A</v>
      </c>
      <c r="BT126" s="61" t="s">
        <v>409</v>
      </c>
      <c r="BU126" s="61" t="s">
        <v>390</v>
      </c>
    </row>
    <row r="127" spans="1:73" s="61" customFormat="1" ht="15" customHeight="1">
      <c r="A127" s="14">
        <v>909</v>
      </c>
      <c r="B127" s="14" t="s">
        <v>410</v>
      </c>
      <c r="C127" s="14" t="s">
        <v>411</v>
      </c>
      <c r="D127" s="14" t="s">
        <v>379</v>
      </c>
      <c r="E127" s="14" t="s">
        <v>380</v>
      </c>
      <c r="F127" s="17">
        <v>42139</v>
      </c>
      <c r="G127" s="14" t="s">
        <v>410</v>
      </c>
      <c r="H127" s="14" t="s">
        <v>9</v>
      </c>
      <c r="I127" s="14" t="s">
        <v>77</v>
      </c>
      <c r="J127" s="14" t="s">
        <v>78</v>
      </c>
      <c r="K127" s="61">
        <v>0</v>
      </c>
      <c r="L127" s="61">
        <v>0</v>
      </c>
      <c r="M127" s="14" t="s">
        <v>78</v>
      </c>
      <c r="O127" s="14" t="b">
        <v>0</v>
      </c>
      <c r="Q127" s="14" t="b">
        <v>0</v>
      </c>
      <c r="R127" s="14" t="s">
        <v>79</v>
      </c>
      <c r="S127" s="14" t="s">
        <v>80</v>
      </c>
      <c r="T127" s="14" t="s">
        <v>81</v>
      </c>
      <c r="U127" s="14" t="s">
        <v>381</v>
      </c>
      <c r="V127" s="14" t="s">
        <v>382</v>
      </c>
      <c r="W127" s="14" t="s">
        <v>383</v>
      </c>
      <c r="Z127" s="14" t="s">
        <v>385</v>
      </c>
      <c r="AA127" s="14" t="s">
        <v>386</v>
      </c>
      <c r="AB127" s="14" t="s">
        <v>387</v>
      </c>
      <c r="AC127" s="14" t="s">
        <v>411</v>
      </c>
      <c r="AE127" s="14"/>
      <c r="AF127" s="14"/>
      <c r="AG127" s="14" t="s">
        <v>388</v>
      </c>
      <c r="AI127" s="14" t="b">
        <v>0</v>
      </c>
      <c r="AJ127" s="14" t="b">
        <v>0</v>
      </c>
      <c r="AL127" s="14" t="s">
        <v>92</v>
      </c>
      <c r="AM127" s="14" t="s">
        <v>385</v>
      </c>
      <c r="AO127" s="14" t="s">
        <v>78</v>
      </c>
      <c r="AP127" s="17">
        <v>42370</v>
      </c>
      <c r="AR127" s="14" t="s">
        <v>389</v>
      </c>
      <c r="AW127" s="14" t="s">
        <v>77</v>
      </c>
      <c r="AX127" s="78"/>
      <c r="AY127" s="78"/>
      <c r="AZ127" s="78"/>
      <c r="BA127" s="18"/>
      <c r="BB127" s="18"/>
      <c r="BC127" s="18"/>
      <c r="BD127" s="18"/>
      <c r="BE127" s="18"/>
      <c r="BF127" s="18"/>
      <c r="BG127" s="19"/>
      <c r="BR127" s="61" t="e">
        <f>MATCH(BT127,[1]MeasureCost!$B$82:$B$96,0)</f>
        <v>#N/A</v>
      </c>
      <c r="BS127" s="61" t="e">
        <f>MATCH(BU127,[1]MeasureCost!$B$82:$B$98,0)</f>
        <v>#N/A</v>
      </c>
      <c r="BT127" s="61" t="s">
        <v>409</v>
      </c>
      <c r="BU127" s="61" t="s">
        <v>390</v>
      </c>
    </row>
    <row r="128" spans="1:73" s="61" customFormat="1" ht="15" customHeight="1">
      <c r="A128" s="14">
        <v>910</v>
      </c>
      <c r="B128" s="14" t="s">
        <v>412</v>
      </c>
      <c r="C128" s="14" t="s">
        <v>413</v>
      </c>
      <c r="D128" s="14" t="s">
        <v>379</v>
      </c>
      <c r="E128" s="14" t="s">
        <v>380</v>
      </c>
      <c r="F128" s="17">
        <v>42139</v>
      </c>
      <c r="G128" s="14" t="s">
        <v>412</v>
      </c>
      <c r="H128" s="14" t="s">
        <v>9</v>
      </c>
      <c r="I128" s="14" t="s">
        <v>77</v>
      </c>
      <c r="J128" s="14" t="s">
        <v>78</v>
      </c>
      <c r="K128" s="61">
        <v>0</v>
      </c>
      <c r="L128" s="61">
        <v>0</v>
      </c>
      <c r="M128" s="14" t="s">
        <v>78</v>
      </c>
      <c r="O128" s="14" t="b">
        <v>0</v>
      </c>
      <c r="Q128" s="14" t="b">
        <v>0</v>
      </c>
      <c r="R128" s="14" t="s">
        <v>79</v>
      </c>
      <c r="S128" s="14" t="s">
        <v>80</v>
      </c>
      <c r="T128" s="14" t="s">
        <v>81</v>
      </c>
      <c r="U128" s="14" t="s">
        <v>381</v>
      </c>
      <c r="V128" s="14" t="s">
        <v>382</v>
      </c>
      <c r="W128" s="14" t="s">
        <v>383</v>
      </c>
      <c r="Z128" s="14" t="s">
        <v>385</v>
      </c>
      <c r="AA128" s="14" t="s">
        <v>386</v>
      </c>
      <c r="AB128" s="14" t="s">
        <v>387</v>
      </c>
      <c r="AC128" s="14" t="s">
        <v>413</v>
      </c>
      <c r="AE128" s="14"/>
      <c r="AF128" s="14"/>
      <c r="AG128" s="14" t="s">
        <v>388</v>
      </c>
      <c r="AI128" s="14" t="b">
        <v>0</v>
      </c>
      <c r="AJ128" s="14" t="b">
        <v>0</v>
      </c>
      <c r="AL128" s="14" t="s">
        <v>92</v>
      </c>
      <c r="AM128" s="14" t="s">
        <v>385</v>
      </c>
      <c r="AO128" s="14" t="s">
        <v>78</v>
      </c>
      <c r="AP128" s="17">
        <v>42370</v>
      </c>
      <c r="AR128" s="14" t="s">
        <v>389</v>
      </c>
      <c r="AW128" s="14" t="s">
        <v>77</v>
      </c>
      <c r="AX128" s="78"/>
      <c r="AY128" s="78"/>
      <c r="AZ128" s="78"/>
      <c r="BA128" s="18"/>
      <c r="BB128" s="18"/>
      <c r="BC128" s="18"/>
      <c r="BD128" s="18"/>
      <c r="BE128" s="18"/>
      <c r="BF128" s="18"/>
      <c r="BG128" s="19"/>
      <c r="BR128" s="61" t="e">
        <f>MATCH(BT128,[1]MeasureCost!$B$82:$B$96,0)</f>
        <v>#N/A</v>
      </c>
      <c r="BS128" s="61" t="e">
        <f>MATCH(BU128,[1]MeasureCost!$B$82:$B$98,0)</f>
        <v>#N/A</v>
      </c>
      <c r="BT128" s="61" t="s">
        <v>409</v>
      </c>
      <c r="BU128" s="61" t="s">
        <v>390</v>
      </c>
    </row>
    <row r="129" spans="1:73" s="61" customFormat="1" ht="15" customHeight="1">
      <c r="A129" s="14">
        <v>911</v>
      </c>
      <c r="B129" s="14" t="s">
        <v>414</v>
      </c>
      <c r="C129" s="14" t="s">
        <v>415</v>
      </c>
      <c r="D129" s="14" t="s">
        <v>379</v>
      </c>
      <c r="E129" s="14" t="s">
        <v>380</v>
      </c>
      <c r="F129" s="17">
        <v>42139</v>
      </c>
      <c r="G129" s="14" t="s">
        <v>414</v>
      </c>
      <c r="H129" s="14" t="s">
        <v>9</v>
      </c>
      <c r="I129" s="14" t="s">
        <v>77</v>
      </c>
      <c r="J129" s="14" t="s">
        <v>78</v>
      </c>
      <c r="K129" s="61">
        <v>0</v>
      </c>
      <c r="L129" s="61">
        <v>0</v>
      </c>
      <c r="M129" s="14" t="s">
        <v>78</v>
      </c>
      <c r="O129" s="14" t="b">
        <v>0</v>
      </c>
      <c r="Q129" s="14" t="b">
        <v>0</v>
      </c>
      <c r="R129" s="14" t="s">
        <v>79</v>
      </c>
      <c r="S129" s="14" t="s">
        <v>80</v>
      </c>
      <c r="T129" s="14" t="s">
        <v>81</v>
      </c>
      <c r="U129" s="14" t="s">
        <v>381</v>
      </c>
      <c r="V129" s="14" t="s">
        <v>382</v>
      </c>
      <c r="W129" s="14" t="s">
        <v>416</v>
      </c>
      <c r="X129" s="61" t="s">
        <v>417</v>
      </c>
      <c r="Z129" s="14" t="s">
        <v>385</v>
      </c>
      <c r="AA129" s="14" t="s">
        <v>418</v>
      </c>
      <c r="AB129" s="14" t="s">
        <v>419</v>
      </c>
      <c r="AC129" s="14" t="s">
        <v>415</v>
      </c>
      <c r="AE129" s="14"/>
      <c r="AF129" s="14"/>
      <c r="AG129" s="14" t="s">
        <v>388</v>
      </c>
      <c r="AI129" s="14" t="b">
        <v>0</v>
      </c>
      <c r="AJ129" s="14" t="b">
        <v>0</v>
      </c>
      <c r="AL129" s="14" t="s">
        <v>92</v>
      </c>
      <c r="AM129" s="14" t="s">
        <v>385</v>
      </c>
      <c r="AO129" s="14" t="s">
        <v>78</v>
      </c>
      <c r="AP129" s="17">
        <v>42370</v>
      </c>
      <c r="AR129" s="14" t="s">
        <v>389</v>
      </c>
      <c r="AW129" s="14" t="s">
        <v>77</v>
      </c>
      <c r="AX129" s="78">
        <f>VLOOKUP(X129,[1]MeasureCost!$B$6:$Z$97,24,FALSE)</f>
        <v>300</v>
      </c>
      <c r="AY129" s="78">
        <f>VLOOKUP(X129,[1]MeasureCost!$B$6:$Z$97,25,FALSE)</f>
        <v>4000</v>
      </c>
      <c r="AZ129" s="78">
        <v>2000</v>
      </c>
      <c r="BA129" s="18">
        <f>VLOOKUP(X129,[1]MeasureCost!$B$6:$W$97,22,FALSE)</f>
        <v>-422</v>
      </c>
      <c r="BB129" s="18">
        <f>VLOOKUP(X129,[1]MeasureCost!$B$6:$W$97,20,FALSE)</f>
        <v>17.600000000000001</v>
      </c>
      <c r="BC129" s="18">
        <f t="shared" ref="BC129:BC144" si="16">+BA129+BB129*AZ129</f>
        <v>34778</v>
      </c>
      <c r="BD129" s="18"/>
      <c r="BE129" s="18"/>
      <c r="BF129" s="18"/>
      <c r="BG129" s="19"/>
      <c r="BI129" s="61" t="str">
        <f t="shared" si="15"/>
        <v>NG-HVAC-Blr-HW-300to2500kBtuh-83p0Et-Drft</v>
      </c>
      <c r="BR129" s="61">
        <f>MATCH(BT129,[1]MeasureCost!$B$82:$B$96,0)</f>
        <v>9</v>
      </c>
      <c r="BS129" s="61" t="e">
        <f>MATCH(BU129,[1]MeasureCost!$B$82:$B$98,0)</f>
        <v>#N/A</v>
      </c>
      <c r="BT129" s="61" t="s">
        <v>417</v>
      </c>
      <c r="BU129" s="61" t="s">
        <v>420</v>
      </c>
    </row>
    <row r="130" spans="1:73" s="61" customFormat="1" ht="15" customHeight="1">
      <c r="A130" s="14">
        <v>912</v>
      </c>
      <c r="B130" s="14" t="s">
        <v>421</v>
      </c>
      <c r="C130" s="14" t="s">
        <v>422</v>
      </c>
      <c r="D130" s="14" t="s">
        <v>379</v>
      </c>
      <c r="E130" s="14" t="s">
        <v>380</v>
      </c>
      <c r="F130" s="17">
        <v>42139</v>
      </c>
      <c r="G130" s="14" t="s">
        <v>421</v>
      </c>
      <c r="H130" s="14" t="s">
        <v>9</v>
      </c>
      <c r="I130" s="14" t="s">
        <v>77</v>
      </c>
      <c r="J130" s="14" t="s">
        <v>78</v>
      </c>
      <c r="K130" s="61">
        <v>0</v>
      </c>
      <c r="L130" s="61">
        <v>0</v>
      </c>
      <c r="M130" s="14" t="s">
        <v>78</v>
      </c>
      <c r="O130" s="14" t="b">
        <v>0</v>
      </c>
      <c r="Q130" s="14" t="b">
        <v>0</v>
      </c>
      <c r="R130" s="14" t="s">
        <v>79</v>
      </c>
      <c r="S130" s="14" t="s">
        <v>80</v>
      </c>
      <c r="T130" s="14" t="s">
        <v>81</v>
      </c>
      <c r="U130" s="14" t="s">
        <v>381</v>
      </c>
      <c r="V130" s="14" t="s">
        <v>382</v>
      </c>
      <c r="W130" s="14" t="s">
        <v>416</v>
      </c>
      <c r="X130" s="61" t="s">
        <v>423</v>
      </c>
      <c r="Z130" s="14" t="s">
        <v>385</v>
      </c>
      <c r="AA130" s="14" t="s">
        <v>418</v>
      </c>
      <c r="AB130" s="14" t="s">
        <v>419</v>
      </c>
      <c r="AC130" s="14" t="s">
        <v>422</v>
      </c>
      <c r="AE130" s="14"/>
      <c r="AF130" s="14"/>
      <c r="AG130" s="14" t="s">
        <v>388</v>
      </c>
      <c r="AI130" s="14" t="b">
        <v>0</v>
      </c>
      <c r="AJ130" s="14" t="b">
        <v>0</v>
      </c>
      <c r="AL130" s="14" t="s">
        <v>92</v>
      </c>
      <c r="AM130" s="14" t="s">
        <v>385</v>
      </c>
      <c r="AO130" s="14" t="s">
        <v>78</v>
      </c>
      <c r="AP130" s="17">
        <v>42370</v>
      </c>
      <c r="AR130" s="14" t="s">
        <v>389</v>
      </c>
      <c r="AW130" s="14" t="s">
        <v>77</v>
      </c>
      <c r="AX130" s="78">
        <f>VLOOKUP(X130,[1]MeasureCost!$B$6:$Z$97,24,FALSE)</f>
        <v>300</v>
      </c>
      <c r="AY130" s="78">
        <f>VLOOKUP(X130,[1]MeasureCost!$B$6:$Z$97,25,FALSE)</f>
        <v>4000</v>
      </c>
      <c r="AZ130" s="78">
        <v>2000</v>
      </c>
      <c r="BA130" s="18">
        <f>VLOOKUP(X130,[1]MeasureCost!$B$6:$W$97,22,FALSE)</f>
        <v>12721</v>
      </c>
      <c r="BB130" s="18">
        <f>VLOOKUP(X130,[1]MeasureCost!$B$6:$W$97,20,FALSE)</f>
        <v>17.600000000000001</v>
      </c>
      <c r="BC130" s="18">
        <f t="shared" si="16"/>
        <v>47921</v>
      </c>
      <c r="BD130" s="18"/>
      <c r="BE130" s="18"/>
      <c r="BF130" s="18"/>
      <c r="BG130" s="19"/>
      <c r="BI130" s="61" t="str">
        <f t="shared" si="15"/>
        <v>NG-HVAC-Blr-HW-300to2500kBtuh-85p0Et-Drft</v>
      </c>
      <c r="BR130" s="61">
        <f>MATCH(BT130,[1]MeasureCost!$B$82:$B$96,0)</f>
        <v>10</v>
      </c>
      <c r="BS130" s="61" t="e">
        <f>MATCH(BU130,[1]MeasureCost!$B$82:$B$98,0)</f>
        <v>#N/A</v>
      </c>
      <c r="BT130" s="61" t="s">
        <v>423</v>
      </c>
      <c r="BU130" s="61" t="s">
        <v>420</v>
      </c>
    </row>
    <row r="131" spans="1:73" s="61" customFormat="1" ht="15" customHeight="1">
      <c r="A131" s="14">
        <v>913</v>
      </c>
      <c r="B131" s="14" t="s">
        <v>424</v>
      </c>
      <c r="C131" s="14" t="s">
        <v>425</v>
      </c>
      <c r="D131" s="14" t="s">
        <v>379</v>
      </c>
      <c r="E131" s="14" t="s">
        <v>380</v>
      </c>
      <c r="F131" s="17">
        <v>42139</v>
      </c>
      <c r="G131" s="14" t="s">
        <v>424</v>
      </c>
      <c r="H131" s="14" t="s">
        <v>9</v>
      </c>
      <c r="I131" s="14" t="s">
        <v>77</v>
      </c>
      <c r="J131" s="14" t="s">
        <v>78</v>
      </c>
      <c r="K131" s="61">
        <v>0</v>
      </c>
      <c r="L131" s="61">
        <v>0</v>
      </c>
      <c r="M131" s="14" t="s">
        <v>78</v>
      </c>
      <c r="O131" s="14" t="b">
        <v>0</v>
      </c>
      <c r="Q131" s="14" t="b">
        <v>0</v>
      </c>
      <c r="R131" s="14" t="s">
        <v>79</v>
      </c>
      <c r="S131" s="14" t="s">
        <v>80</v>
      </c>
      <c r="T131" s="14" t="s">
        <v>81</v>
      </c>
      <c r="U131" s="14" t="s">
        <v>381</v>
      </c>
      <c r="V131" s="14" t="s">
        <v>382</v>
      </c>
      <c r="W131" s="14" t="s">
        <v>416</v>
      </c>
      <c r="X131" s="61" t="s">
        <v>426</v>
      </c>
      <c r="Z131" s="14" t="s">
        <v>385</v>
      </c>
      <c r="AA131" s="14" t="s">
        <v>418</v>
      </c>
      <c r="AB131" s="14" t="s">
        <v>419</v>
      </c>
      <c r="AC131" s="14" t="s">
        <v>425</v>
      </c>
      <c r="AE131" s="14"/>
      <c r="AF131" s="14"/>
      <c r="AG131" s="14" t="s">
        <v>388</v>
      </c>
      <c r="AI131" s="14" t="b">
        <v>0</v>
      </c>
      <c r="AJ131" s="14" t="b">
        <v>0</v>
      </c>
      <c r="AL131" s="14" t="s">
        <v>92</v>
      </c>
      <c r="AM131" s="14" t="s">
        <v>385</v>
      </c>
      <c r="AO131" s="14" t="s">
        <v>78</v>
      </c>
      <c r="AP131" s="17">
        <v>42370</v>
      </c>
      <c r="AR131" s="14" t="s">
        <v>389</v>
      </c>
      <c r="AW131" s="14" t="s">
        <v>77</v>
      </c>
      <c r="AX131" s="78">
        <f>VLOOKUP(X131,[1]MeasureCost!$B$6:$Z$97,24,FALSE)</f>
        <v>300</v>
      </c>
      <c r="AY131" s="78">
        <f>VLOOKUP(X131,[1]MeasureCost!$B$6:$Z$97,25,FALSE)</f>
        <v>4000</v>
      </c>
      <c r="AZ131" s="78">
        <v>2000</v>
      </c>
      <c r="BA131" s="18">
        <f>VLOOKUP(X131,[1]MeasureCost!$B$6:$W$97,22,FALSE)</f>
        <v>-598</v>
      </c>
      <c r="BB131" s="18">
        <f>VLOOKUP(X131,[1]MeasureCost!$B$6:$W$97,20,FALSE)</f>
        <v>12.83</v>
      </c>
      <c r="BC131" s="18">
        <f t="shared" si="16"/>
        <v>25062</v>
      </c>
      <c r="BD131" s="18"/>
      <c r="BE131" s="18"/>
      <c r="BF131" s="18"/>
      <c r="BG131" s="19"/>
      <c r="BI131" s="61" t="str">
        <f t="shared" si="15"/>
        <v>NG-HVAC-Blr-HW-300to2500kBtuh-90p0Et-CndStd</v>
      </c>
      <c r="BR131" s="61">
        <f>MATCH(BT131,[1]MeasureCost!$B$82:$B$96,0)</f>
        <v>12</v>
      </c>
      <c r="BS131" s="61" t="e">
        <f>MATCH(BU131,[1]MeasureCost!$B$82:$B$98,0)</f>
        <v>#N/A</v>
      </c>
      <c r="BT131" s="61" t="s">
        <v>426</v>
      </c>
      <c r="BU131" s="61" t="s">
        <v>420</v>
      </c>
    </row>
    <row r="132" spans="1:73" s="61" customFormat="1" ht="15" customHeight="1">
      <c r="A132" s="14">
        <v>914</v>
      </c>
      <c r="B132" s="14" t="s">
        <v>427</v>
      </c>
      <c r="C132" s="14" t="s">
        <v>428</v>
      </c>
      <c r="D132" s="14" t="s">
        <v>379</v>
      </c>
      <c r="E132" s="14" t="s">
        <v>380</v>
      </c>
      <c r="F132" s="17">
        <v>42139</v>
      </c>
      <c r="G132" s="14" t="s">
        <v>427</v>
      </c>
      <c r="H132" s="14" t="s">
        <v>9</v>
      </c>
      <c r="I132" s="14" t="s">
        <v>77</v>
      </c>
      <c r="J132" s="14" t="s">
        <v>78</v>
      </c>
      <c r="K132" s="61">
        <v>0</v>
      </c>
      <c r="L132" s="61">
        <v>0</v>
      </c>
      <c r="M132" s="14" t="s">
        <v>78</v>
      </c>
      <c r="O132" s="14" t="b">
        <v>0</v>
      </c>
      <c r="Q132" s="14" t="b">
        <v>0</v>
      </c>
      <c r="R132" s="14" t="s">
        <v>79</v>
      </c>
      <c r="S132" s="14" t="s">
        <v>80</v>
      </c>
      <c r="T132" s="14" t="s">
        <v>81</v>
      </c>
      <c r="U132" s="14" t="s">
        <v>381</v>
      </c>
      <c r="V132" s="14" t="s">
        <v>382</v>
      </c>
      <c r="W132" s="14" t="s">
        <v>416</v>
      </c>
      <c r="X132" s="61" t="s">
        <v>426</v>
      </c>
      <c r="Z132" s="14" t="s">
        <v>385</v>
      </c>
      <c r="AA132" s="14" t="s">
        <v>418</v>
      </c>
      <c r="AB132" s="14" t="s">
        <v>419</v>
      </c>
      <c r="AC132" s="14" t="s">
        <v>428</v>
      </c>
      <c r="AE132" s="14"/>
      <c r="AF132" s="14"/>
      <c r="AG132" s="14" t="s">
        <v>388</v>
      </c>
      <c r="AI132" s="14" t="b">
        <v>0</v>
      </c>
      <c r="AJ132" s="14" t="b">
        <v>0</v>
      </c>
      <c r="AL132" s="14" t="s">
        <v>92</v>
      </c>
      <c r="AM132" s="14" t="s">
        <v>385</v>
      </c>
      <c r="AO132" s="14" t="s">
        <v>78</v>
      </c>
      <c r="AP132" s="17">
        <v>42370</v>
      </c>
      <c r="AR132" s="14" t="s">
        <v>389</v>
      </c>
      <c r="AW132" s="14" t="s">
        <v>77</v>
      </c>
      <c r="AX132" s="78">
        <f>VLOOKUP(X132,[1]MeasureCost!$B$6:$Z$97,24,FALSE)</f>
        <v>300</v>
      </c>
      <c r="AY132" s="78">
        <f>VLOOKUP(X132,[1]MeasureCost!$B$6:$Z$97,25,FALSE)</f>
        <v>4000</v>
      </c>
      <c r="AZ132" s="78">
        <v>2000</v>
      </c>
      <c r="BA132" s="18">
        <f>VLOOKUP(X132,[1]MeasureCost!$B$6:$W$97,22,FALSE)</f>
        <v>-598</v>
      </c>
      <c r="BB132" s="18">
        <f>VLOOKUP(X132,[1]MeasureCost!$B$6:$W$97,20,FALSE)</f>
        <v>12.83</v>
      </c>
      <c r="BC132" s="18">
        <f t="shared" si="16"/>
        <v>25062</v>
      </c>
      <c r="BD132" s="18"/>
      <c r="BE132" s="18"/>
      <c r="BF132" s="18"/>
      <c r="BG132" s="19"/>
      <c r="BI132" s="61" t="str">
        <f t="shared" si="15"/>
        <v>NG-HVAC-Blr-HW-300to2500kBtuh-90p0Et-CndLow</v>
      </c>
      <c r="BR132" s="61">
        <f>MATCH(BT132,[1]MeasureCost!$B$82:$B$96,0)</f>
        <v>12</v>
      </c>
      <c r="BS132" s="61" t="e">
        <f>MATCH(BU132,[1]MeasureCost!$B$82:$B$98,0)</f>
        <v>#N/A</v>
      </c>
      <c r="BT132" s="61" t="s">
        <v>426</v>
      </c>
      <c r="BU132" s="61" t="s">
        <v>420</v>
      </c>
    </row>
    <row r="133" spans="1:73" s="61" customFormat="1" ht="15" customHeight="1">
      <c r="A133" s="14">
        <v>915</v>
      </c>
      <c r="B133" s="14" t="s">
        <v>429</v>
      </c>
      <c r="C133" s="14" t="s">
        <v>430</v>
      </c>
      <c r="D133" s="14" t="s">
        <v>379</v>
      </c>
      <c r="E133" s="14" t="s">
        <v>380</v>
      </c>
      <c r="F133" s="17">
        <v>42139</v>
      </c>
      <c r="G133" s="14" t="s">
        <v>429</v>
      </c>
      <c r="H133" s="14" t="s">
        <v>9</v>
      </c>
      <c r="I133" s="14" t="s">
        <v>77</v>
      </c>
      <c r="J133" s="14" t="s">
        <v>78</v>
      </c>
      <c r="K133" s="61">
        <v>0</v>
      </c>
      <c r="L133" s="61">
        <v>0</v>
      </c>
      <c r="M133" s="14" t="s">
        <v>78</v>
      </c>
      <c r="O133" s="14" t="b">
        <v>0</v>
      </c>
      <c r="Q133" s="14" t="b">
        <v>0</v>
      </c>
      <c r="R133" s="14" t="s">
        <v>79</v>
      </c>
      <c r="S133" s="14" t="s">
        <v>80</v>
      </c>
      <c r="T133" s="14" t="s">
        <v>81</v>
      </c>
      <c r="U133" s="14" t="s">
        <v>381</v>
      </c>
      <c r="V133" s="14" t="s">
        <v>382</v>
      </c>
      <c r="W133" s="14" t="s">
        <v>416</v>
      </c>
      <c r="X133" s="61" t="s">
        <v>426</v>
      </c>
      <c r="Z133" s="14" t="s">
        <v>385</v>
      </c>
      <c r="AA133" s="14" t="s">
        <v>418</v>
      </c>
      <c r="AB133" s="14" t="s">
        <v>419</v>
      </c>
      <c r="AC133" s="14" t="s">
        <v>430</v>
      </c>
      <c r="AE133" s="14"/>
      <c r="AF133" s="14"/>
      <c r="AG133" s="14" t="s">
        <v>388</v>
      </c>
      <c r="AI133" s="14" t="b">
        <v>0</v>
      </c>
      <c r="AJ133" s="14" t="b">
        <v>0</v>
      </c>
      <c r="AL133" s="14" t="s">
        <v>92</v>
      </c>
      <c r="AM133" s="14" t="s">
        <v>385</v>
      </c>
      <c r="AO133" s="14" t="s">
        <v>78</v>
      </c>
      <c r="AP133" s="17">
        <v>42370</v>
      </c>
      <c r="AR133" s="14" t="s">
        <v>389</v>
      </c>
      <c r="AW133" s="14" t="s">
        <v>77</v>
      </c>
      <c r="AX133" s="78">
        <f>VLOOKUP(X133,[1]MeasureCost!$B$6:$Z$97,24,FALSE)</f>
        <v>300</v>
      </c>
      <c r="AY133" s="78">
        <f>VLOOKUP(X133,[1]MeasureCost!$B$6:$Z$97,25,FALSE)</f>
        <v>4000</v>
      </c>
      <c r="AZ133" s="78">
        <v>2000</v>
      </c>
      <c r="BA133" s="18">
        <f>VLOOKUP(X133,[1]MeasureCost!$B$6:$W$97,22,FALSE)</f>
        <v>-598</v>
      </c>
      <c r="BB133" s="18">
        <f>VLOOKUP(X133,[1]MeasureCost!$B$6:$W$97,20,FALSE)</f>
        <v>12.83</v>
      </c>
      <c r="BC133" s="18">
        <f t="shared" si="16"/>
        <v>25062</v>
      </c>
      <c r="BD133" s="18"/>
      <c r="BE133" s="18"/>
      <c r="BF133" s="18"/>
      <c r="BG133" s="19"/>
      <c r="BI133" s="61" t="str">
        <f t="shared" si="15"/>
        <v>NG-HVAC-Blr-HW-300to2500kBtuh-90p0Et-CndReset</v>
      </c>
      <c r="BR133" s="61">
        <f>MATCH(BT133,[1]MeasureCost!$B$82:$B$96,0)</f>
        <v>12</v>
      </c>
      <c r="BS133" s="61" t="e">
        <f>MATCH(BU133,[1]MeasureCost!$B$82:$B$98,0)</f>
        <v>#N/A</v>
      </c>
      <c r="BT133" s="61" t="s">
        <v>426</v>
      </c>
      <c r="BU133" s="61" t="s">
        <v>420</v>
      </c>
    </row>
    <row r="134" spans="1:73" s="61" customFormat="1" ht="15" customHeight="1">
      <c r="A134" s="14">
        <v>916</v>
      </c>
      <c r="B134" s="14" t="s">
        <v>431</v>
      </c>
      <c r="C134" s="14" t="s">
        <v>432</v>
      </c>
      <c r="D134" s="14" t="s">
        <v>379</v>
      </c>
      <c r="E134" s="14" t="s">
        <v>380</v>
      </c>
      <c r="F134" s="17">
        <v>42139</v>
      </c>
      <c r="G134" s="14" t="s">
        <v>431</v>
      </c>
      <c r="H134" s="14" t="s">
        <v>9</v>
      </c>
      <c r="I134" s="14" t="s">
        <v>77</v>
      </c>
      <c r="J134" s="14" t="s">
        <v>78</v>
      </c>
      <c r="K134" s="61">
        <v>0</v>
      </c>
      <c r="L134" s="61">
        <v>0</v>
      </c>
      <c r="M134" s="14" t="s">
        <v>78</v>
      </c>
      <c r="O134" s="14" t="b">
        <v>0</v>
      </c>
      <c r="Q134" s="14" t="b">
        <v>0</v>
      </c>
      <c r="R134" s="14" t="s">
        <v>79</v>
      </c>
      <c r="S134" s="14" t="s">
        <v>80</v>
      </c>
      <c r="T134" s="14" t="s">
        <v>81</v>
      </c>
      <c r="U134" s="14" t="s">
        <v>381</v>
      </c>
      <c r="V134" s="14" t="s">
        <v>382</v>
      </c>
      <c r="W134" s="14" t="s">
        <v>416</v>
      </c>
      <c r="X134" s="61" t="s">
        <v>433</v>
      </c>
      <c r="Z134" s="14" t="s">
        <v>385</v>
      </c>
      <c r="AA134" s="14" t="s">
        <v>418</v>
      </c>
      <c r="AB134" s="14" t="s">
        <v>419</v>
      </c>
      <c r="AC134" s="14" t="s">
        <v>432</v>
      </c>
      <c r="AE134" s="14"/>
      <c r="AF134" s="14"/>
      <c r="AG134" s="14" t="s">
        <v>388</v>
      </c>
      <c r="AI134" s="14" t="b">
        <v>0</v>
      </c>
      <c r="AJ134" s="14" t="b">
        <v>0</v>
      </c>
      <c r="AL134" s="14" t="s">
        <v>92</v>
      </c>
      <c r="AM134" s="14" t="s">
        <v>385</v>
      </c>
      <c r="AO134" s="14" t="s">
        <v>78</v>
      </c>
      <c r="AP134" s="17">
        <v>42370</v>
      </c>
      <c r="AR134" s="14" t="s">
        <v>389</v>
      </c>
      <c r="AW134" s="14" t="s">
        <v>77</v>
      </c>
      <c r="AX134" s="78">
        <f>VLOOKUP(X134,[1]MeasureCost!$B$6:$Z$97,24,FALSE)</f>
        <v>300</v>
      </c>
      <c r="AY134" s="78">
        <f>VLOOKUP(X134,[1]MeasureCost!$B$6:$Z$97,25,FALSE)</f>
        <v>4000</v>
      </c>
      <c r="AZ134" s="78">
        <v>2000</v>
      </c>
      <c r="BA134" s="18">
        <f>VLOOKUP(X134,[1]MeasureCost!$B$6:$W$97,22,FALSE)</f>
        <v>6869</v>
      </c>
      <c r="BB134" s="18">
        <f>VLOOKUP(X134,[1]MeasureCost!$B$6:$W$97,20,FALSE)</f>
        <v>12.83</v>
      </c>
      <c r="BC134" s="18">
        <f t="shared" si="16"/>
        <v>32529</v>
      </c>
      <c r="BD134" s="18"/>
      <c r="BE134" s="18"/>
      <c r="BF134" s="18"/>
      <c r="BG134" s="19"/>
      <c r="BI134" s="61" t="str">
        <f t="shared" si="15"/>
        <v>NG-HVAC-Blr-HW-300to2500kBtuh-94p0Et-CndStd</v>
      </c>
      <c r="BR134" s="61">
        <f>MATCH(BT134,[1]MeasureCost!$B$82:$B$96,0)</f>
        <v>11</v>
      </c>
      <c r="BS134" s="61" t="e">
        <f>MATCH(BU134,[1]MeasureCost!$B$82:$B$98,0)</f>
        <v>#N/A</v>
      </c>
      <c r="BT134" s="61" t="s">
        <v>433</v>
      </c>
      <c r="BU134" s="61" t="s">
        <v>420</v>
      </c>
    </row>
    <row r="135" spans="1:73" s="61" customFormat="1" ht="15" customHeight="1">
      <c r="A135" s="14">
        <v>917</v>
      </c>
      <c r="B135" s="14" t="s">
        <v>434</v>
      </c>
      <c r="C135" s="14" t="s">
        <v>435</v>
      </c>
      <c r="D135" s="14" t="s">
        <v>379</v>
      </c>
      <c r="E135" s="14" t="s">
        <v>380</v>
      </c>
      <c r="F135" s="17">
        <v>42139</v>
      </c>
      <c r="G135" s="14" t="s">
        <v>434</v>
      </c>
      <c r="H135" s="14" t="s">
        <v>9</v>
      </c>
      <c r="I135" s="14" t="s">
        <v>77</v>
      </c>
      <c r="J135" s="14" t="s">
        <v>78</v>
      </c>
      <c r="K135" s="61">
        <v>0</v>
      </c>
      <c r="L135" s="61">
        <v>0</v>
      </c>
      <c r="M135" s="14" t="s">
        <v>78</v>
      </c>
      <c r="O135" s="14" t="b">
        <v>0</v>
      </c>
      <c r="Q135" s="14" t="b">
        <v>0</v>
      </c>
      <c r="R135" s="14" t="s">
        <v>79</v>
      </c>
      <c r="S135" s="14" t="s">
        <v>80</v>
      </c>
      <c r="T135" s="14" t="s">
        <v>81</v>
      </c>
      <c r="U135" s="14" t="s">
        <v>381</v>
      </c>
      <c r="V135" s="14" t="s">
        <v>382</v>
      </c>
      <c r="W135" s="14" t="s">
        <v>416</v>
      </c>
      <c r="X135" s="61" t="s">
        <v>433</v>
      </c>
      <c r="Z135" s="14" t="s">
        <v>385</v>
      </c>
      <c r="AA135" s="14" t="s">
        <v>418</v>
      </c>
      <c r="AB135" s="14" t="s">
        <v>419</v>
      </c>
      <c r="AC135" s="14" t="s">
        <v>435</v>
      </c>
      <c r="AE135" s="14"/>
      <c r="AF135" s="14"/>
      <c r="AG135" s="14" t="s">
        <v>388</v>
      </c>
      <c r="AI135" s="14" t="b">
        <v>0</v>
      </c>
      <c r="AJ135" s="14" t="b">
        <v>0</v>
      </c>
      <c r="AL135" s="14" t="s">
        <v>92</v>
      </c>
      <c r="AM135" s="14" t="s">
        <v>385</v>
      </c>
      <c r="AO135" s="14" t="s">
        <v>78</v>
      </c>
      <c r="AP135" s="17">
        <v>42370</v>
      </c>
      <c r="AR135" s="14" t="s">
        <v>389</v>
      </c>
      <c r="AW135" s="14" t="s">
        <v>77</v>
      </c>
      <c r="AX135" s="78">
        <f>VLOOKUP(X135,[1]MeasureCost!$B$6:$Z$97,24,FALSE)</f>
        <v>300</v>
      </c>
      <c r="AY135" s="78">
        <f>VLOOKUP(X135,[1]MeasureCost!$B$6:$Z$97,25,FALSE)</f>
        <v>4000</v>
      </c>
      <c r="AZ135" s="78">
        <v>2000</v>
      </c>
      <c r="BA135" s="18">
        <f>VLOOKUP(X135,[1]MeasureCost!$B$6:$W$97,22,FALSE)</f>
        <v>6869</v>
      </c>
      <c r="BB135" s="18">
        <f>VLOOKUP(X135,[1]MeasureCost!$B$6:$W$97,20,FALSE)</f>
        <v>12.83</v>
      </c>
      <c r="BC135" s="18">
        <f t="shared" si="16"/>
        <v>32529</v>
      </c>
      <c r="BD135" s="18"/>
      <c r="BE135" s="18"/>
      <c r="BF135" s="18"/>
      <c r="BG135" s="19"/>
      <c r="BI135" s="61" t="str">
        <f t="shared" si="15"/>
        <v>NG-HVAC-Blr-HW-300to2500kBtuh-94p0Et-CndLow</v>
      </c>
      <c r="BR135" s="61">
        <f>MATCH(BT135,[1]MeasureCost!$B$82:$B$96,0)</f>
        <v>11</v>
      </c>
      <c r="BS135" s="61" t="e">
        <f>MATCH(BU135,[1]MeasureCost!$B$82:$B$98,0)</f>
        <v>#N/A</v>
      </c>
      <c r="BT135" s="61" t="s">
        <v>433</v>
      </c>
      <c r="BU135" s="61" t="s">
        <v>420</v>
      </c>
    </row>
    <row r="136" spans="1:73" s="61" customFormat="1" ht="15" customHeight="1">
      <c r="A136" s="14">
        <v>918</v>
      </c>
      <c r="B136" s="14" t="s">
        <v>436</v>
      </c>
      <c r="C136" s="14" t="s">
        <v>437</v>
      </c>
      <c r="D136" s="14" t="s">
        <v>379</v>
      </c>
      <c r="E136" s="14" t="s">
        <v>380</v>
      </c>
      <c r="F136" s="17">
        <v>42139</v>
      </c>
      <c r="G136" s="14" t="s">
        <v>436</v>
      </c>
      <c r="H136" s="14" t="s">
        <v>9</v>
      </c>
      <c r="I136" s="14" t="s">
        <v>77</v>
      </c>
      <c r="J136" s="14" t="s">
        <v>78</v>
      </c>
      <c r="K136" s="61">
        <v>0</v>
      </c>
      <c r="L136" s="61">
        <v>0</v>
      </c>
      <c r="M136" s="14" t="s">
        <v>78</v>
      </c>
      <c r="O136" s="14" t="b">
        <v>0</v>
      </c>
      <c r="Q136" s="14" t="b">
        <v>0</v>
      </c>
      <c r="R136" s="14" t="s">
        <v>79</v>
      </c>
      <c r="S136" s="14" t="s">
        <v>80</v>
      </c>
      <c r="T136" s="14" t="s">
        <v>81</v>
      </c>
      <c r="U136" s="14" t="s">
        <v>381</v>
      </c>
      <c r="V136" s="14" t="s">
        <v>382</v>
      </c>
      <c r="W136" s="14" t="s">
        <v>416</v>
      </c>
      <c r="X136" s="61" t="s">
        <v>433</v>
      </c>
      <c r="Z136" s="14" t="s">
        <v>385</v>
      </c>
      <c r="AA136" s="14" t="s">
        <v>418</v>
      </c>
      <c r="AB136" s="14" t="s">
        <v>419</v>
      </c>
      <c r="AC136" s="14" t="s">
        <v>437</v>
      </c>
      <c r="AE136" s="14"/>
      <c r="AF136" s="14"/>
      <c r="AG136" s="14" t="s">
        <v>388</v>
      </c>
      <c r="AI136" s="14" t="b">
        <v>0</v>
      </c>
      <c r="AJ136" s="14" t="b">
        <v>0</v>
      </c>
      <c r="AL136" s="14" t="s">
        <v>92</v>
      </c>
      <c r="AM136" s="14" t="s">
        <v>385</v>
      </c>
      <c r="AO136" s="14" t="s">
        <v>78</v>
      </c>
      <c r="AP136" s="17">
        <v>42370</v>
      </c>
      <c r="AR136" s="14" t="s">
        <v>389</v>
      </c>
      <c r="AW136" s="14" t="s">
        <v>77</v>
      </c>
      <c r="AX136" s="78">
        <f>VLOOKUP(X136,[1]MeasureCost!$B$6:$Z$97,24,FALSE)</f>
        <v>300</v>
      </c>
      <c r="AY136" s="78">
        <f>VLOOKUP(X136,[1]MeasureCost!$B$6:$Z$97,25,FALSE)</f>
        <v>4000</v>
      </c>
      <c r="AZ136" s="78">
        <v>2000</v>
      </c>
      <c r="BA136" s="18">
        <f>VLOOKUP(X136,[1]MeasureCost!$B$6:$W$97,22,FALSE)</f>
        <v>6869</v>
      </c>
      <c r="BB136" s="18">
        <f>VLOOKUP(X136,[1]MeasureCost!$B$6:$W$97,20,FALSE)</f>
        <v>12.83</v>
      </c>
      <c r="BC136" s="18">
        <f t="shared" si="16"/>
        <v>32529</v>
      </c>
      <c r="BD136" s="18"/>
      <c r="BE136" s="18"/>
      <c r="BF136" s="18"/>
      <c r="BG136" s="19"/>
      <c r="BI136" s="61" t="str">
        <f t="shared" si="15"/>
        <v>NG-HVAC-Blr-HW-300to2500kBtuh-94p0Et-CndReset</v>
      </c>
      <c r="BR136" s="61">
        <f>MATCH(BT136,[1]MeasureCost!$B$82:$B$96,0)</f>
        <v>11</v>
      </c>
      <c r="BS136" s="61" t="e">
        <f>MATCH(BU136,[1]MeasureCost!$B$82:$B$98,0)</f>
        <v>#N/A</v>
      </c>
      <c r="BT136" s="61" t="s">
        <v>433</v>
      </c>
      <c r="BU136" s="61" t="s">
        <v>420</v>
      </c>
    </row>
    <row r="137" spans="1:73" s="61" customFormat="1" ht="15" customHeight="1">
      <c r="A137" s="14">
        <v>919</v>
      </c>
      <c r="B137" s="14" t="s">
        <v>438</v>
      </c>
      <c r="C137" s="14" t="s">
        <v>439</v>
      </c>
      <c r="D137" s="14" t="s">
        <v>379</v>
      </c>
      <c r="E137" s="14" t="s">
        <v>380</v>
      </c>
      <c r="F137" s="17">
        <v>42139</v>
      </c>
      <c r="G137" s="14" t="s">
        <v>438</v>
      </c>
      <c r="H137" s="14" t="s">
        <v>9</v>
      </c>
      <c r="I137" s="14" t="s">
        <v>77</v>
      </c>
      <c r="J137" s="14" t="s">
        <v>78</v>
      </c>
      <c r="K137" s="61">
        <v>0</v>
      </c>
      <c r="L137" s="61">
        <v>0</v>
      </c>
      <c r="M137" s="14" t="s">
        <v>78</v>
      </c>
      <c r="O137" s="14" t="b">
        <v>0</v>
      </c>
      <c r="Q137" s="14" t="b">
        <v>0</v>
      </c>
      <c r="R137" s="14" t="s">
        <v>79</v>
      </c>
      <c r="S137" s="14" t="s">
        <v>80</v>
      </c>
      <c r="T137" s="14" t="s">
        <v>81</v>
      </c>
      <c r="U137" s="14" t="s">
        <v>381</v>
      </c>
      <c r="V137" s="14" t="s">
        <v>382</v>
      </c>
      <c r="W137" s="14" t="s">
        <v>416</v>
      </c>
      <c r="X137" s="61" t="s">
        <v>440</v>
      </c>
      <c r="Z137" s="14" t="s">
        <v>385</v>
      </c>
      <c r="AA137" s="14" t="s">
        <v>441</v>
      </c>
      <c r="AB137" s="14" t="s">
        <v>442</v>
      </c>
      <c r="AC137" s="14" t="s">
        <v>439</v>
      </c>
      <c r="AE137" s="14"/>
      <c r="AF137" s="14"/>
      <c r="AG137" s="14" t="s">
        <v>388</v>
      </c>
      <c r="AI137" s="14" t="b">
        <v>0</v>
      </c>
      <c r="AJ137" s="14" t="b">
        <v>0</v>
      </c>
      <c r="AL137" s="14" t="s">
        <v>92</v>
      </c>
      <c r="AM137" s="14" t="s">
        <v>385</v>
      </c>
      <c r="AO137" s="14" t="s">
        <v>78</v>
      </c>
      <c r="AP137" s="17">
        <v>42370</v>
      </c>
      <c r="AR137" s="14" t="s">
        <v>389</v>
      </c>
      <c r="AW137" s="14" t="s">
        <v>77</v>
      </c>
      <c r="AX137" s="78">
        <f>VLOOKUP(X137,[1]MeasureCost!$B$6:$Z$97,24,FALSE)</f>
        <v>300</v>
      </c>
      <c r="AY137" s="78">
        <f>VLOOKUP(X137,[1]MeasureCost!$B$6:$Z$97,25,FALSE)</f>
        <v>4000</v>
      </c>
      <c r="AZ137" s="78">
        <v>2000</v>
      </c>
      <c r="BA137" s="18">
        <f>VLOOKUP(X137,[1]MeasureCost!$B$6:$W$97,22,FALSE)</f>
        <v>-422</v>
      </c>
      <c r="BB137" s="18">
        <f>VLOOKUP(X137,[1]MeasureCost!$B$6:$W$97,20,FALSE)</f>
        <v>17.600000000000001</v>
      </c>
      <c r="BC137" s="18">
        <f t="shared" si="16"/>
        <v>34778</v>
      </c>
      <c r="BD137" s="18"/>
      <c r="BE137" s="18"/>
      <c r="BF137" s="18"/>
      <c r="BG137" s="19"/>
      <c r="BI137" s="61" t="str">
        <f t="shared" si="15"/>
        <v>NG-HVAC-Blr-HW-gt2500kBtuh-83p0Et-Drft</v>
      </c>
      <c r="BR137" s="61">
        <f>MATCH(BT137,[1]MeasureCost!$B$82:$B$96,0)</f>
        <v>13</v>
      </c>
      <c r="BS137" s="61" t="e">
        <f>MATCH(BU137,[1]MeasureCost!$B$82:$B$98,0)</f>
        <v>#N/A</v>
      </c>
      <c r="BT137" s="61" t="s">
        <v>440</v>
      </c>
      <c r="BU137" s="61" t="s">
        <v>443</v>
      </c>
    </row>
    <row r="138" spans="1:73" s="61" customFormat="1" ht="15" customHeight="1">
      <c r="A138" s="14">
        <v>920</v>
      </c>
      <c r="B138" s="14" t="s">
        <v>444</v>
      </c>
      <c r="C138" s="14" t="s">
        <v>445</v>
      </c>
      <c r="D138" s="14" t="s">
        <v>379</v>
      </c>
      <c r="E138" s="14" t="s">
        <v>380</v>
      </c>
      <c r="F138" s="17">
        <v>42139</v>
      </c>
      <c r="G138" s="14" t="s">
        <v>444</v>
      </c>
      <c r="H138" s="14" t="s">
        <v>9</v>
      </c>
      <c r="I138" s="14" t="s">
        <v>77</v>
      </c>
      <c r="J138" s="14" t="s">
        <v>78</v>
      </c>
      <c r="K138" s="61">
        <v>0</v>
      </c>
      <c r="L138" s="61">
        <v>0</v>
      </c>
      <c r="M138" s="14" t="s">
        <v>78</v>
      </c>
      <c r="O138" s="14" t="b">
        <v>0</v>
      </c>
      <c r="Q138" s="14" t="b">
        <v>0</v>
      </c>
      <c r="R138" s="14" t="s">
        <v>79</v>
      </c>
      <c r="S138" s="14" t="s">
        <v>80</v>
      </c>
      <c r="T138" s="14" t="s">
        <v>81</v>
      </c>
      <c r="U138" s="14" t="s">
        <v>381</v>
      </c>
      <c r="V138" s="14" t="s">
        <v>382</v>
      </c>
      <c r="W138" s="14" t="s">
        <v>416</v>
      </c>
      <c r="X138" s="61" t="s">
        <v>446</v>
      </c>
      <c r="Z138" s="14" t="s">
        <v>385</v>
      </c>
      <c r="AA138" s="14" t="s">
        <v>441</v>
      </c>
      <c r="AB138" s="14" t="s">
        <v>442</v>
      </c>
      <c r="AC138" s="14" t="s">
        <v>445</v>
      </c>
      <c r="AE138" s="14"/>
      <c r="AF138" s="14"/>
      <c r="AG138" s="14" t="s">
        <v>388</v>
      </c>
      <c r="AI138" s="14" t="b">
        <v>0</v>
      </c>
      <c r="AJ138" s="14" t="b">
        <v>0</v>
      </c>
      <c r="AL138" s="14" t="s">
        <v>92</v>
      </c>
      <c r="AM138" s="14" t="s">
        <v>385</v>
      </c>
      <c r="AO138" s="14" t="s">
        <v>78</v>
      </c>
      <c r="AP138" s="17">
        <v>42370</v>
      </c>
      <c r="AR138" s="14" t="s">
        <v>389</v>
      </c>
      <c r="AW138" s="14" t="s">
        <v>77</v>
      </c>
      <c r="AX138" s="78">
        <f>VLOOKUP(X138,[1]MeasureCost!$B$6:$Z$97,24,FALSE)</f>
        <v>300</v>
      </c>
      <c r="AY138" s="78">
        <f>VLOOKUP(X138,[1]MeasureCost!$B$6:$Z$97,25,FALSE)</f>
        <v>4000</v>
      </c>
      <c r="AZ138" s="78">
        <v>2000</v>
      </c>
      <c r="BA138" s="18">
        <f>VLOOKUP(X138,[1]MeasureCost!$B$6:$W$97,22,FALSE)</f>
        <v>12721</v>
      </c>
      <c r="BB138" s="18">
        <f>VLOOKUP(X138,[1]MeasureCost!$B$6:$W$97,20,FALSE)</f>
        <v>17.600000000000001</v>
      </c>
      <c r="BC138" s="18">
        <f t="shared" si="16"/>
        <v>47921</v>
      </c>
      <c r="BD138" s="18"/>
      <c r="BE138" s="18"/>
      <c r="BF138" s="18"/>
      <c r="BG138" s="19"/>
      <c r="BI138" s="61" t="str">
        <f t="shared" si="15"/>
        <v>NG-HVAC-Blr-HW-gt2500kBtuh-85p0Et-Drft</v>
      </c>
      <c r="BR138" s="61">
        <f>MATCH(BT138,[1]MeasureCost!$B$82:$B$96,0)</f>
        <v>14</v>
      </c>
      <c r="BS138" s="61" t="e">
        <f>MATCH(BU138,[1]MeasureCost!$B$82:$B$98,0)</f>
        <v>#N/A</v>
      </c>
      <c r="BT138" s="61" t="s">
        <v>446</v>
      </c>
      <c r="BU138" s="61" t="s">
        <v>443</v>
      </c>
    </row>
    <row r="139" spans="1:73" s="61" customFormat="1" ht="15" customHeight="1">
      <c r="A139" s="14">
        <v>921</v>
      </c>
      <c r="B139" s="14" t="s">
        <v>447</v>
      </c>
      <c r="C139" s="14" t="s">
        <v>448</v>
      </c>
      <c r="D139" s="14" t="s">
        <v>379</v>
      </c>
      <c r="E139" s="14" t="s">
        <v>380</v>
      </c>
      <c r="F139" s="17">
        <v>42139</v>
      </c>
      <c r="G139" s="14" t="s">
        <v>447</v>
      </c>
      <c r="H139" s="14" t="s">
        <v>9</v>
      </c>
      <c r="I139" s="14" t="s">
        <v>77</v>
      </c>
      <c r="J139" s="14" t="s">
        <v>78</v>
      </c>
      <c r="K139" s="61">
        <v>0</v>
      </c>
      <c r="L139" s="61">
        <v>0</v>
      </c>
      <c r="M139" s="14" t="s">
        <v>78</v>
      </c>
      <c r="O139" s="14" t="b">
        <v>0</v>
      </c>
      <c r="Q139" s="14" t="b">
        <v>0</v>
      </c>
      <c r="R139" s="14" t="s">
        <v>79</v>
      </c>
      <c r="S139" s="14" t="s">
        <v>80</v>
      </c>
      <c r="T139" s="14" t="s">
        <v>81</v>
      </c>
      <c r="U139" s="14" t="s">
        <v>381</v>
      </c>
      <c r="V139" s="14" t="s">
        <v>382</v>
      </c>
      <c r="W139" s="14" t="s">
        <v>416</v>
      </c>
      <c r="X139" s="61" t="s">
        <v>449</v>
      </c>
      <c r="Z139" s="14" t="s">
        <v>385</v>
      </c>
      <c r="AA139" s="14" t="s">
        <v>441</v>
      </c>
      <c r="AB139" s="14" t="s">
        <v>442</v>
      </c>
      <c r="AC139" s="14" t="s">
        <v>448</v>
      </c>
      <c r="AE139" s="14"/>
      <c r="AF139" s="14"/>
      <c r="AG139" s="14" t="s">
        <v>388</v>
      </c>
      <c r="AI139" s="14" t="b">
        <v>0</v>
      </c>
      <c r="AJ139" s="14" t="b">
        <v>0</v>
      </c>
      <c r="AL139" s="14" t="s">
        <v>92</v>
      </c>
      <c r="AM139" s="14" t="s">
        <v>385</v>
      </c>
      <c r="AO139" s="14" t="s">
        <v>78</v>
      </c>
      <c r="AP139" s="17">
        <v>42370</v>
      </c>
      <c r="AR139" s="14" t="s">
        <v>389</v>
      </c>
      <c r="AW139" s="14" t="s">
        <v>77</v>
      </c>
      <c r="AX139" s="78">
        <f>VLOOKUP(X139,[1]MeasureCost!$B$6:$Z$97,24,FALSE)</f>
        <v>300</v>
      </c>
      <c r="AY139" s="78">
        <f>VLOOKUP(X139,[1]MeasureCost!$B$6:$Z$97,25,FALSE)</f>
        <v>4000</v>
      </c>
      <c r="AZ139" s="78">
        <v>2000</v>
      </c>
      <c r="BA139" s="18">
        <f>VLOOKUP(X139,[1]MeasureCost!$B$6:$W$97,22,FALSE)</f>
        <v>-598</v>
      </c>
      <c r="BB139" s="18">
        <f>VLOOKUP(X139,[1]MeasureCost!$B$6:$W$97,20,FALSE)</f>
        <v>12.83</v>
      </c>
      <c r="BC139" s="18">
        <f t="shared" si="16"/>
        <v>25062</v>
      </c>
      <c r="BD139" s="18"/>
      <c r="BE139" s="18"/>
      <c r="BF139" s="18"/>
      <c r="BG139" s="19"/>
      <c r="BI139" s="61" t="str">
        <f t="shared" si="15"/>
        <v>NG-HVAC-Blr-HW-gt2500kBtuh-90p0Et-CndStd</v>
      </c>
      <c r="BR139" s="61" t="e">
        <f>MATCH(BT139,[1]MeasureCost!$B$82:$B$96,0)</f>
        <v>#N/A</v>
      </c>
      <c r="BS139" s="61" t="e">
        <f>MATCH(BU139,[1]MeasureCost!$B$82:$B$98,0)</f>
        <v>#N/A</v>
      </c>
      <c r="BT139" s="61" t="s">
        <v>449</v>
      </c>
      <c r="BU139" s="61" t="s">
        <v>443</v>
      </c>
    </row>
    <row r="140" spans="1:73" s="61" customFormat="1" ht="15" customHeight="1">
      <c r="A140" s="14">
        <v>922</v>
      </c>
      <c r="B140" s="14" t="s">
        <v>450</v>
      </c>
      <c r="C140" s="14" t="s">
        <v>451</v>
      </c>
      <c r="D140" s="14" t="s">
        <v>379</v>
      </c>
      <c r="E140" s="14" t="s">
        <v>380</v>
      </c>
      <c r="F140" s="17">
        <v>42139</v>
      </c>
      <c r="G140" s="14" t="s">
        <v>450</v>
      </c>
      <c r="H140" s="14" t="s">
        <v>9</v>
      </c>
      <c r="I140" s="14" t="s">
        <v>77</v>
      </c>
      <c r="J140" s="14" t="s">
        <v>78</v>
      </c>
      <c r="K140" s="61">
        <v>0</v>
      </c>
      <c r="L140" s="61">
        <v>0</v>
      </c>
      <c r="M140" s="14" t="s">
        <v>78</v>
      </c>
      <c r="O140" s="14" t="b">
        <v>0</v>
      </c>
      <c r="Q140" s="14" t="b">
        <v>0</v>
      </c>
      <c r="R140" s="14" t="s">
        <v>79</v>
      </c>
      <c r="S140" s="14" t="s">
        <v>80</v>
      </c>
      <c r="T140" s="14" t="s">
        <v>81</v>
      </c>
      <c r="U140" s="14" t="s">
        <v>381</v>
      </c>
      <c r="V140" s="14" t="s">
        <v>382</v>
      </c>
      <c r="W140" s="14" t="s">
        <v>416</v>
      </c>
      <c r="X140" s="61" t="s">
        <v>449</v>
      </c>
      <c r="Z140" s="14" t="s">
        <v>385</v>
      </c>
      <c r="AA140" s="14" t="s">
        <v>441</v>
      </c>
      <c r="AB140" s="14" t="s">
        <v>442</v>
      </c>
      <c r="AC140" s="14" t="s">
        <v>451</v>
      </c>
      <c r="AE140" s="14"/>
      <c r="AF140" s="14"/>
      <c r="AG140" s="14" t="s">
        <v>388</v>
      </c>
      <c r="AI140" s="14" t="b">
        <v>0</v>
      </c>
      <c r="AJ140" s="14" t="b">
        <v>0</v>
      </c>
      <c r="AL140" s="14" t="s">
        <v>92</v>
      </c>
      <c r="AM140" s="14" t="s">
        <v>385</v>
      </c>
      <c r="AO140" s="14" t="s">
        <v>78</v>
      </c>
      <c r="AP140" s="17">
        <v>42370</v>
      </c>
      <c r="AR140" s="14" t="s">
        <v>389</v>
      </c>
      <c r="AW140" s="14" t="s">
        <v>77</v>
      </c>
      <c r="AX140" s="78">
        <f>VLOOKUP(X140,[1]MeasureCost!$B$6:$Z$97,24,FALSE)</f>
        <v>300</v>
      </c>
      <c r="AY140" s="78">
        <f>VLOOKUP(X140,[1]MeasureCost!$B$6:$Z$97,25,FALSE)</f>
        <v>4000</v>
      </c>
      <c r="AZ140" s="78">
        <v>2000</v>
      </c>
      <c r="BA140" s="18">
        <f>VLOOKUP(X140,[1]MeasureCost!$B$6:$W$97,22,FALSE)</f>
        <v>-598</v>
      </c>
      <c r="BB140" s="18">
        <f>VLOOKUP(X140,[1]MeasureCost!$B$6:$W$97,20,FALSE)</f>
        <v>12.83</v>
      </c>
      <c r="BC140" s="18">
        <f t="shared" si="16"/>
        <v>25062</v>
      </c>
      <c r="BD140" s="18"/>
      <c r="BE140" s="18"/>
      <c r="BF140" s="18"/>
      <c r="BG140" s="19"/>
      <c r="BI140" s="61" t="str">
        <f t="shared" si="15"/>
        <v>NG-HVAC-Blr-HW-gt2500kBtuh-90p0Et-CndLow</v>
      </c>
      <c r="BR140" s="61" t="e">
        <f>MATCH(BT140,[1]MeasureCost!$B$82:$B$96,0)</f>
        <v>#N/A</v>
      </c>
      <c r="BS140" s="61" t="e">
        <f>MATCH(BU140,[1]MeasureCost!$B$82:$B$98,0)</f>
        <v>#N/A</v>
      </c>
      <c r="BT140" s="61" t="s">
        <v>449</v>
      </c>
      <c r="BU140" s="61" t="s">
        <v>443</v>
      </c>
    </row>
    <row r="141" spans="1:73" s="61" customFormat="1" ht="15" customHeight="1">
      <c r="A141" s="14">
        <v>923</v>
      </c>
      <c r="B141" s="14" t="s">
        <v>452</v>
      </c>
      <c r="C141" s="14" t="s">
        <v>453</v>
      </c>
      <c r="D141" s="14" t="s">
        <v>379</v>
      </c>
      <c r="E141" s="14" t="s">
        <v>380</v>
      </c>
      <c r="F141" s="17">
        <v>42139</v>
      </c>
      <c r="G141" s="14" t="s">
        <v>452</v>
      </c>
      <c r="H141" s="14" t="s">
        <v>9</v>
      </c>
      <c r="I141" s="14" t="s">
        <v>77</v>
      </c>
      <c r="J141" s="14" t="s">
        <v>78</v>
      </c>
      <c r="K141" s="61">
        <v>0</v>
      </c>
      <c r="L141" s="61">
        <v>0</v>
      </c>
      <c r="M141" s="14" t="s">
        <v>78</v>
      </c>
      <c r="O141" s="14" t="b">
        <v>0</v>
      </c>
      <c r="Q141" s="14" t="b">
        <v>0</v>
      </c>
      <c r="R141" s="14" t="s">
        <v>79</v>
      </c>
      <c r="S141" s="14" t="s">
        <v>80</v>
      </c>
      <c r="T141" s="14" t="s">
        <v>81</v>
      </c>
      <c r="U141" s="14" t="s">
        <v>381</v>
      </c>
      <c r="V141" s="14" t="s">
        <v>382</v>
      </c>
      <c r="W141" s="14" t="s">
        <v>416</v>
      </c>
      <c r="X141" s="61" t="s">
        <v>449</v>
      </c>
      <c r="Z141" s="14" t="s">
        <v>385</v>
      </c>
      <c r="AA141" s="14" t="s">
        <v>441</v>
      </c>
      <c r="AB141" s="14" t="s">
        <v>442</v>
      </c>
      <c r="AC141" s="14" t="s">
        <v>453</v>
      </c>
      <c r="AE141" s="14"/>
      <c r="AF141" s="14"/>
      <c r="AG141" s="14" t="s">
        <v>388</v>
      </c>
      <c r="AI141" s="14" t="b">
        <v>0</v>
      </c>
      <c r="AJ141" s="14" t="b">
        <v>0</v>
      </c>
      <c r="AL141" s="14" t="s">
        <v>92</v>
      </c>
      <c r="AM141" s="14" t="s">
        <v>385</v>
      </c>
      <c r="AO141" s="14" t="s">
        <v>78</v>
      </c>
      <c r="AP141" s="17">
        <v>42370</v>
      </c>
      <c r="AR141" s="14" t="s">
        <v>389</v>
      </c>
      <c r="AW141" s="14" t="s">
        <v>77</v>
      </c>
      <c r="AX141" s="78">
        <f>VLOOKUP(X141,[1]MeasureCost!$B$6:$Z$97,24,FALSE)</f>
        <v>300</v>
      </c>
      <c r="AY141" s="78">
        <f>VLOOKUP(X141,[1]MeasureCost!$B$6:$Z$97,25,FALSE)</f>
        <v>4000</v>
      </c>
      <c r="AZ141" s="78">
        <v>2000</v>
      </c>
      <c r="BA141" s="18">
        <f>VLOOKUP(X141,[1]MeasureCost!$B$6:$W$97,22,FALSE)</f>
        <v>-598</v>
      </c>
      <c r="BB141" s="18">
        <f>VLOOKUP(X141,[1]MeasureCost!$B$6:$W$97,20,FALSE)</f>
        <v>12.83</v>
      </c>
      <c r="BC141" s="18">
        <f t="shared" si="16"/>
        <v>25062</v>
      </c>
      <c r="BD141" s="18"/>
      <c r="BE141" s="18"/>
      <c r="BF141" s="18"/>
      <c r="BG141" s="19"/>
      <c r="BI141" s="61" t="str">
        <f t="shared" si="15"/>
        <v>NG-HVAC-Blr-HW-gt2500kBtuh-90p0Et-CndReset</v>
      </c>
      <c r="BR141" s="61" t="e">
        <f>MATCH(BT141,[1]MeasureCost!$B$82:$B$96,0)</f>
        <v>#N/A</v>
      </c>
      <c r="BS141" s="61" t="e">
        <f>MATCH(BU141,[1]MeasureCost!$B$82:$B$98,0)</f>
        <v>#N/A</v>
      </c>
      <c r="BT141" s="61" t="s">
        <v>449</v>
      </c>
      <c r="BU141" s="61" t="s">
        <v>443</v>
      </c>
    </row>
    <row r="142" spans="1:73" s="61" customFormat="1" ht="15" customHeight="1">
      <c r="A142" s="14">
        <v>924</v>
      </c>
      <c r="B142" s="14" t="s">
        <v>454</v>
      </c>
      <c r="C142" s="14" t="s">
        <v>455</v>
      </c>
      <c r="D142" s="14" t="s">
        <v>379</v>
      </c>
      <c r="E142" s="14" t="s">
        <v>380</v>
      </c>
      <c r="F142" s="17">
        <v>42139</v>
      </c>
      <c r="G142" s="14" t="s">
        <v>454</v>
      </c>
      <c r="H142" s="14" t="s">
        <v>9</v>
      </c>
      <c r="I142" s="14" t="s">
        <v>77</v>
      </c>
      <c r="J142" s="14" t="s">
        <v>78</v>
      </c>
      <c r="K142" s="61">
        <v>0</v>
      </c>
      <c r="L142" s="61">
        <v>0</v>
      </c>
      <c r="M142" s="14" t="s">
        <v>78</v>
      </c>
      <c r="O142" s="14" t="b">
        <v>0</v>
      </c>
      <c r="Q142" s="14" t="b">
        <v>0</v>
      </c>
      <c r="R142" s="14" t="s">
        <v>79</v>
      </c>
      <c r="S142" s="14" t="s">
        <v>80</v>
      </c>
      <c r="T142" s="14" t="s">
        <v>81</v>
      </c>
      <c r="U142" s="14" t="s">
        <v>381</v>
      </c>
      <c r="V142" s="14" t="s">
        <v>382</v>
      </c>
      <c r="W142" s="14" t="s">
        <v>416</v>
      </c>
      <c r="X142" s="61" t="s">
        <v>456</v>
      </c>
      <c r="Z142" s="14" t="s">
        <v>385</v>
      </c>
      <c r="AA142" s="14" t="s">
        <v>441</v>
      </c>
      <c r="AB142" s="14" t="s">
        <v>442</v>
      </c>
      <c r="AC142" s="14" t="s">
        <v>455</v>
      </c>
      <c r="AE142" s="14"/>
      <c r="AF142" s="14"/>
      <c r="AG142" s="14" t="s">
        <v>388</v>
      </c>
      <c r="AI142" s="14" t="b">
        <v>0</v>
      </c>
      <c r="AJ142" s="14" t="b">
        <v>0</v>
      </c>
      <c r="AL142" s="14" t="s">
        <v>92</v>
      </c>
      <c r="AM142" s="14" t="s">
        <v>385</v>
      </c>
      <c r="AO142" s="14" t="s">
        <v>78</v>
      </c>
      <c r="AP142" s="17">
        <v>42370</v>
      </c>
      <c r="AR142" s="14" t="s">
        <v>389</v>
      </c>
      <c r="AW142" s="14" t="s">
        <v>77</v>
      </c>
      <c r="AX142" s="78">
        <f>VLOOKUP(X142,[1]MeasureCost!$B$6:$Z$97,24,FALSE)</f>
        <v>300</v>
      </c>
      <c r="AY142" s="78">
        <f>VLOOKUP(X142,[1]MeasureCost!$B$6:$Z$97,25,FALSE)</f>
        <v>4000</v>
      </c>
      <c r="AZ142" s="78">
        <v>2000</v>
      </c>
      <c r="BA142" s="18">
        <f>VLOOKUP(X142,[1]MeasureCost!$B$6:$W$97,22,FALSE)</f>
        <v>6869</v>
      </c>
      <c r="BB142" s="18">
        <f>VLOOKUP(X142,[1]MeasureCost!$B$6:$W$97,20,FALSE)</f>
        <v>12.83</v>
      </c>
      <c r="BC142" s="18">
        <f t="shared" si="16"/>
        <v>32529</v>
      </c>
      <c r="BD142" s="18"/>
      <c r="BE142" s="18"/>
      <c r="BF142" s="18"/>
      <c r="BG142" s="19"/>
      <c r="BI142" s="61" t="str">
        <f t="shared" si="15"/>
        <v>NG-HVAC-Blr-HW-gt2500kBtuh-94p0Et-CndStd</v>
      </c>
      <c r="BR142" s="61">
        <f>MATCH(BT142,[1]MeasureCost!$B$82:$B$96,0)</f>
        <v>15</v>
      </c>
      <c r="BS142" s="61" t="e">
        <f>MATCH(BU142,[1]MeasureCost!$B$82:$B$98,0)</f>
        <v>#N/A</v>
      </c>
      <c r="BT142" s="61" t="s">
        <v>456</v>
      </c>
      <c r="BU142" s="61" t="s">
        <v>443</v>
      </c>
    </row>
    <row r="143" spans="1:73" s="61" customFormat="1" ht="15" customHeight="1">
      <c r="A143" s="14">
        <v>925</v>
      </c>
      <c r="B143" s="14" t="s">
        <v>457</v>
      </c>
      <c r="C143" s="14" t="s">
        <v>458</v>
      </c>
      <c r="D143" s="14" t="s">
        <v>379</v>
      </c>
      <c r="E143" s="14" t="s">
        <v>380</v>
      </c>
      <c r="F143" s="17">
        <v>42139</v>
      </c>
      <c r="G143" s="14" t="s">
        <v>457</v>
      </c>
      <c r="H143" s="14" t="s">
        <v>9</v>
      </c>
      <c r="I143" s="14" t="s">
        <v>77</v>
      </c>
      <c r="J143" s="14" t="s">
        <v>78</v>
      </c>
      <c r="K143" s="61">
        <v>0</v>
      </c>
      <c r="L143" s="61">
        <v>0</v>
      </c>
      <c r="M143" s="14" t="s">
        <v>78</v>
      </c>
      <c r="O143" s="14" t="b">
        <v>0</v>
      </c>
      <c r="Q143" s="14" t="b">
        <v>0</v>
      </c>
      <c r="R143" s="14" t="s">
        <v>79</v>
      </c>
      <c r="S143" s="14" t="s">
        <v>80</v>
      </c>
      <c r="T143" s="14" t="s">
        <v>81</v>
      </c>
      <c r="U143" s="14" t="s">
        <v>381</v>
      </c>
      <c r="V143" s="14" t="s">
        <v>382</v>
      </c>
      <c r="W143" s="14" t="s">
        <v>416</v>
      </c>
      <c r="X143" s="61" t="s">
        <v>456</v>
      </c>
      <c r="Z143" s="14" t="s">
        <v>385</v>
      </c>
      <c r="AA143" s="14" t="s">
        <v>441</v>
      </c>
      <c r="AB143" s="14" t="s">
        <v>442</v>
      </c>
      <c r="AC143" s="14" t="s">
        <v>458</v>
      </c>
      <c r="AE143" s="14"/>
      <c r="AF143" s="14"/>
      <c r="AG143" s="14" t="s">
        <v>388</v>
      </c>
      <c r="AI143" s="14" t="b">
        <v>0</v>
      </c>
      <c r="AJ143" s="14" t="b">
        <v>0</v>
      </c>
      <c r="AL143" s="14" t="s">
        <v>92</v>
      </c>
      <c r="AM143" s="14" t="s">
        <v>385</v>
      </c>
      <c r="AO143" s="14" t="s">
        <v>78</v>
      </c>
      <c r="AP143" s="17">
        <v>42370</v>
      </c>
      <c r="AR143" s="14" t="s">
        <v>389</v>
      </c>
      <c r="AW143" s="14" t="s">
        <v>77</v>
      </c>
      <c r="AX143" s="78">
        <f>VLOOKUP(X143,[1]MeasureCost!$B$6:$Z$97,24,FALSE)</f>
        <v>300</v>
      </c>
      <c r="AY143" s="78">
        <f>VLOOKUP(X143,[1]MeasureCost!$B$6:$Z$97,25,FALSE)</f>
        <v>4000</v>
      </c>
      <c r="AZ143" s="78">
        <v>2000</v>
      </c>
      <c r="BA143" s="18">
        <f>VLOOKUP(X143,[1]MeasureCost!$B$6:$W$97,22,FALSE)</f>
        <v>6869</v>
      </c>
      <c r="BB143" s="18">
        <f>VLOOKUP(X143,[1]MeasureCost!$B$6:$W$97,20,FALSE)</f>
        <v>12.83</v>
      </c>
      <c r="BC143" s="18">
        <f t="shared" si="16"/>
        <v>32529</v>
      </c>
      <c r="BD143" s="18"/>
      <c r="BE143" s="18"/>
      <c r="BF143" s="18"/>
      <c r="BG143" s="19"/>
      <c r="BI143" s="61" t="str">
        <f t="shared" si="15"/>
        <v>NG-HVAC-Blr-HW-gt2500kBtuh-94p0Et-CndLow</v>
      </c>
      <c r="BR143" s="61">
        <f>MATCH(BT143,[1]MeasureCost!$B$82:$B$96,0)</f>
        <v>15</v>
      </c>
      <c r="BS143" s="61" t="e">
        <f>MATCH(BU143,[1]MeasureCost!$B$82:$B$98,0)</f>
        <v>#N/A</v>
      </c>
      <c r="BT143" s="61" t="s">
        <v>456</v>
      </c>
      <c r="BU143" s="61" t="s">
        <v>443</v>
      </c>
    </row>
    <row r="144" spans="1:73" s="61" customFormat="1" ht="15" customHeight="1">
      <c r="A144" s="14">
        <v>926</v>
      </c>
      <c r="B144" s="14" t="s">
        <v>459</v>
      </c>
      <c r="C144" s="14" t="s">
        <v>460</v>
      </c>
      <c r="D144" s="14" t="s">
        <v>379</v>
      </c>
      <c r="E144" s="14" t="s">
        <v>380</v>
      </c>
      <c r="F144" s="17">
        <v>42139</v>
      </c>
      <c r="G144" s="14" t="s">
        <v>459</v>
      </c>
      <c r="H144" s="14" t="s">
        <v>9</v>
      </c>
      <c r="I144" s="14" t="s">
        <v>77</v>
      </c>
      <c r="J144" s="14" t="s">
        <v>78</v>
      </c>
      <c r="K144" s="61">
        <v>0</v>
      </c>
      <c r="L144" s="61">
        <v>0</v>
      </c>
      <c r="M144" s="14" t="s">
        <v>78</v>
      </c>
      <c r="O144" s="14" t="b">
        <v>0</v>
      </c>
      <c r="Q144" s="14" t="b">
        <v>0</v>
      </c>
      <c r="R144" s="14" t="s">
        <v>79</v>
      </c>
      <c r="S144" s="14" t="s">
        <v>80</v>
      </c>
      <c r="T144" s="14" t="s">
        <v>81</v>
      </c>
      <c r="U144" s="14" t="s">
        <v>381</v>
      </c>
      <c r="V144" s="14" t="s">
        <v>382</v>
      </c>
      <c r="W144" s="14" t="s">
        <v>416</v>
      </c>
      <c r="X144" s="61" t="s">
        <v>456</v>
      </c>
      <c r="Z144" s="14" t="s">
        <v>385</v>
      </c>
      <c r="AA144" s="14" t="s">
        <v>441</v>
      </c>
      <c r="AB144" s="14" t="s">
        <v>442</v>
      </c>
      <c r="AC144" s="14" t="s">
        <v>460</v>
      </c>
      <c r="AE144" s="14"/>
      <c r="AF144" s="14"/>
      <c r="AG144" s="14" t="s">
        <v>388</v>
      </c>
      <c r="AI144" s="14" t="b">
        <v>0</v>
      </c>
      <c r="AJ144" s="14" t="b">
        <v>0</v>
      </c>
      <c r="AL144" s="14" t="s">
        <v>92</v>
      </c>
      <c r="AM144" s="14" t="s">
        <v>385</v>
      </c>
      <c r="AO144" s="14" t="s">
        <v>78</v>
      </c>
      <c r="AP144" s="17">
        <v>42370</v>
      </c>
      <c r="AR144" s="14" t="s">
        <v>389</v>
      </c>
      <c r="AW144" s="14" t="s">
        <v>77</v>
      </c>
      <c r="AX144" s="78">
        <f>VLOOKUP(X144,[1]MeasureCost!$B$6:$Z$97,24,FALSE)</f>
        <v>300</v>
      </c>
      <c r="AY144" s="78">
        <f>VLOOKUP(X144,[1]MeasureCost!$B$6:$Z$97,25,FALSE)</f>
        <v>4000</v>
      </c>
      <c r="AZ144" s="78">
        <v>2000</v>
      </c>
      <c r="BA144" s="18">
        <f>VLOOKUP(X144,[1]MeasureCost!$B$6:$W$97,22,FALSE)</f>
        <v>6869</v>
      </c>
      <c r="BB144" s="18">
        <f>VLOOKUP(X144,[1]MeasureCost!$B$6:$W$97,20,FALSE)</f>
        <v>12.83</v>
      </c>
      <c r="BC144" s="18">
        <f t="shared" si="16"/>
        <v>32529</v>
      </c>
      <c r="BD144" s="18"/>
      <c r="BE144" s="18"/>
      <c r="BF144" s="18"/>
      <c r="BG144" s="19"/>
      <c r="BI144" s="61" t="str">
        <f t="shared" si="15"/>
        <v>NG-HVAC-Blr-HW-gt2500kBtuh-94p0Et-CndReset</v>
      </c>
      <c r="BR144" s="61">
        <f>MATCH(BT144,[1]MeasureCost!$B$82:$B$96,0)</f>
        <v>15</v>
      </c>
      <c r="BS144" s="61" t="e">
        <f>MATCH(BU144,[1]MeasureCost!$B$82:$B$98,0)</f>
        <v>#N/A</v>
      </c>
      <c r="BT144" s="61" t="s">
        <v>456</v>
      </c>
      <c r="BU144" s="61" t="s">
        <v>443</v>
      </c>
    </row>
    <row r="145" spans="1:73" s="61" customFormat="1" ht="15" customHeight="1">
      <c r="A145" s="14">
        <v>927</v>
      </c>
      <c r="B145" s="14" t="s">
        <v>461</v>
      </c>
      <c r="C145" s="14" t="s">
        <v>462</v>
      </c>
      <c r="D145" s="14" t="s">
        <v>379</v>
      </c>
      <c r="E145" s="14" t="s">
        <v>380</v>
      </c>
      <c r="F145" s="17">
        <v>42139</v>
      </c>
      <c r="G145" s="14" t="s">
        <v>461</v>
      </c>
      <c r="H145" s="14" t="s">
        <v>9</v>
      </c>
      <c r="I145" s="14" t="s">
        <v>77</v>
      </c>
      <c r="J145" s="14" t="s">
        <v>78</v>
      </c>
      <c r="K145" s="61">
        <v>0</v>
      </c>
      <c r="L145" s="61">
        <v>0</v>
      </c>
      <c r="M145" s="14" t="s">
        <v>78</v>
      </c>
      <c r="O145" s="14" t="b">
        <v>0</v>
      </c>
      <c r="Q145" s="14" t="b">
        <v>0</v>
      </c>
      <c r="R145" s="14" t="s">
        <v>79</v>
      </c>
      <c r="S145" s="14" t="s">
        <v>80</v>
      </c>
      <c r="T145" s="14" t="s">
        <v>81</v>
      </c>
      <c r="U145" s="14" t="s">
        <v>381</v>
      </c>
      <c r="V145" s="14" t="s">
        <v>463</v>
      </c>
      <c r="W145" s="14" t="s">
        <v>383</v>
      </c>
      <c r="Z145" s="14" t="s">
        <v>385</v>
      </c>
      <c r="AA145" s="14" t="s">
        <v>464</v>
      </c>
      <c r="AB145" s="14" t="s">
        <v>465</v>
      </c>
      <c r="AC145" s="14" t="s">
        <v>462</v>
      </c>
      <c r="AE145" s="14"/>
      <c r="AF145" s="14"/>
      <c r="AG145" s="14" t="s">
        <v>388</v>
      </c>
      <c r="AI145" s="14" t="b">
        <v>0</v>
      </c>
      <c r="AJ145" s="14" t="b">
        <v>0</v>
      </c>
      <c r="AL145" s="14" t="s">
        <v>92</v>
      </c>
      <c r="AM145" s="14" t="s">
        <v>385</v>
      </c>
      <c r="AO145" s="14" t="s">
        <v>78</v>
      </c>
      <c r="AP145" s="17">
        <v>42370</v>
      </c>
      <c r="AR145" s="14" t="s">
        <v>389</v>
      </c>
      <c r="AW145" s="14" t="s">
        <v>77</v>
      </c>
      <c r="AX145" s="78"/>
      <c r="AY145" s="78"/>
      <c r="AZ145" s="78"/>
      <c r="BA145" s="18"/>
      <c r="BB145" s="18"/>
      <c r="BC145" s="18"/>
      <c r="BD145" s="18"/>
      <c r="BE145" s="18"/>
      <c r="BF145" s="18"/>
      <c r="BG145" s="19"/>
      <c r="BR145" s="61" t="e">
        <f>MATCH(BT145,[1]MeasureCost!$B$82:$B$96,0)</f>
        <v>#N/A</v>
      </c>
      <c r="BS145" s="61" t="e">
        <f>MATCH(BU145,[1]MeasureCost!$B$82:$B$98,0)</f>
        <v>#N/A</v>
      </c>
      <c r="BT145" s="61" t="s">
        <v>466</v>
      </c>
      <c r="BU145" s="61" t="s">
        <v>467</v>
      </c>
    </row>
    <row r="146" spans="1:73" s="61" customFormat="1" ht="15" customHeight="1">
      <c r="A146" s="14">
        <v>928</v>
      </c>
      <c r="B146" s="14" t="s">
        <v>468</v>
      </c>
      <c r="C146" s="14" t="s">
        <v>469</v>
      </c>
      <c r="D146" s="14" t="s">
        <v>379</v>
      </c>
      <c r="E146" s="14" t="s">
        <v>380</v>
      </c>
      <c r="F146" s="17">
        <v>42139</v>
      </c>
      <c r="G146" s="14" t="s">
        <v>468</v>
      </c>
      <c r="H146" s="14" t="s">
        <v>9</v>
      </c>
      <c r="I146" s="14" t="s">
        <v>77</v>
      </c>
      <c r="J146" s="14" t="s">
        <v>78</v>
      </c>
      <c r="K146" s="61">
        <v>0</v>
      </c>
      <c r="L146" s="61">
        <v>0</v>
      </c>
      <c r="M146" s="14" t="s">
        <v>78</v>
      </c>
      <c r="O146" s="14" t="b">
        <v>0</v>
      </c>
      <c r="Q146" s="14" t="b">
        <v>0</v>
      </c>
      <c r="R146" s="14" t="s">
        <v>79</v>
      </c>
      <c r="S146" s="14" t="s">
        <v>80</v>
      </c>
      <c r="T146" s="14" t="s">
        <v>81</v>
      </c>
      <c r="U146" s="14" t="s">
        <v>381</v>
      </c>
      <c r="V146" s="14" t="s">
        <v>463</v>
      </c>
      <c r="W146" s="14" t="s">
        <v>383</v>
      </c>
      <c r="Z146" s="14" t="s">
        <v>385</v>
      </c>
      <c r="AA146" s="14" t="s">
        <v>464</v>
      </c>
      <c r="AB146" s="14" t="s">
        <v>465</v>
      </c>
      <c r="AC146" s="14" t="s">
        <v>469</v>
      </c>
      <c r="AE146" s="14"/>
      <c r="AF146" s="14"/>
      <c r="AG146" s="14" t="s">
        <v>388</v>
      </c>
      <c r="AI146" s="14" t="b">
        <v>0</v>
      </c>
      <c r="AJ146" s="14" t="b">
        <v>0</v>
      </c>
      <c r="AL146" s="14" t="s">
        <v>92</v>
      </c>
      <c r="AM146" s="14" t="s">
        <v>385</v>
      </c>
      <c r="AO146" s="14" t="s">
        <v>78</v>
      </c>
      <c r="AP146" s="17">
        <v>42370</v>
      </c>
      <c r="AR146" s="14" t="s">
        <v>389</v>
      </c>
      <c r="AW146" s="14" t="s">
        <v>77</v>
      </c>
      <c r="AX146" s="78"/>
      <c r="AY146" s="78"/>
      <c r="AZ146" s="78"/>
      <c r="BA146" s="18"/>
      <c r="BB146" s="18"/>
      <c r="BC146" s="18"/>
      <c r="BD146" s="18"/>
      <c r="BE146" s="18"/>
      <c r="BF146" s="18"/>
      <c r="BG146" s="19"/>
      <c r="BR146" s="61" t="e">
        <f>MATCH(BT146,[1]MeasureCost!$B$82:$B$96,0)</f>
        <v>#N/A</v>
      </c>
      <c r="BS146" s="61" t="e">
        <f>MATCH(BU146,[1]MeasureCost!$B$82:$B$98,0)</f>
        <v>#N/A</v>
      </c>
      <c r="BT146" s="61" t="s">
        <v>470</v>
      </c>
      <c r="BU146" s="61" t="s">
        <v>467</v>
      </c>
    </row>
    <row r="147" spans="1:73" s="61" customFormat="1" ht="15" customHeight="1">
      <c r="A147" s="14">
        <v>929</v>
      </c>
      <c r="B147" s="14" t="s">
        <v>471</v>
      </c>
      <c r="C147" s="14" t="s">
        <v>472</v>
      </c>
      <c r="D147" s="14" t="s">
        <v>379</v>
      </c>
      <c r="E147" s="14" t="s">
        <v>380</v>
      </c>
      <c r="F147" s="17">
        <v>42139</v>
      </c>
      <c r="G147" s="14" t="s">
        <v>471</v>
      </c>
      <c r="H147" s="14" t="s">
        <v>9</v>
      </c>
      <c r="I147" s="14" t="s">
        <v>77</v>
      </c>
      <c r="J147" s="14" t="s">
        <v>78</v>
      </c>
      <c r="K147" s="61">
        <v>0</v>
      </c>
      <c r="L147" s="61">
        <v>0</v>
      </c>
      <c r="M147" s="14" t="s">
        <v>78</v>
      </c>
      <c r="O147" s="14" t="b">
        <v>0</v>
      </c>
      <c r="Q147" s="14" t="b">
        <v>0</v>
      </c>
      <c r="R147" s="14" t="s">
        <v>79</v>
      </c>
      <c r="S147" s="14" t="s">
        <v>80</v>
      </c>
      <c r="T147" s="14" t="s">
        <v>81</v>
      </c>
      <c r="U147" s="14" t="s">
        <v>381</v>
      </c>
      <c r="V147" s="14" t="s">
        <v>463</v>
      </c>
      <c r="W147" s="14" t="s">
        <v>416</v>
      </c>
      <c r="X147" s="61" t="s">
        <v>473</v>
      </c>
      <c r="Z147" s="14" t="s">
        <v>385</v>
      </c>
      <c r="AA147" s="14" t="s">
        <v>474</v>
      </c>
      <c r="AB147" s="14" t="s">
        <v>475</v>
      </c>
      <c r="AC147" s="14" t="s">
        <v>472</v>
      </c>
      <c r="AE147" s="14"/>
      <c r="AF147" s="14"/>
      <c r="AG147" s="14" t="s">
        <v>388</v>
      </c>
      <c r="AI147" s="14" t="b">
        <v>0</v>
      </c>
      <c r="AJ147" s="14" t="b">
        <v>0</v>
      </c>
      <c r="AL147" s="14" t="s">
        <v>92</v>
      </c>
      <c r="AM147" s="14" t="s">
        <v>385</v>
      </c>
      <c r="AO147" s="14" t="s">
        <v>78</v>
      </c>
      <c r="AP147" s="17">
        <v>42370</v>
      </c>
      <c r="AR147" s="14" t="s">
        <v>389</v>
      </c>
      <c r="AW147" s="14" t="s">
        <v>77</v>
      </c>
      <c r="AX147" s="78">
        <f>VLOOKUP(X147,[1]MeasureCost!$B$6:$Z$97,24,FALSE)</f>
        <v>250</v>
      </c>
      <c r="AY147" s="78">
        <f>VLOOKUP(X147,[1]MeasureCost!$B$6:$Z$97,25,FALSE)</f>
        <v>3190</v>
      </c>
      <c r="AZ147" s="78">
        <v>1500</v>
      </c>
      <c r="BA147" s="18">
        <f>VLOOKUP(X147,[1]MeasureCost!$B$6:$W$97,22,FALSE)</f>
        <v>2539</v>
      </c>
      <c r="BB147" s="18">
        <f>VLOOKUP(X147,[1]MeasureCost!$B$6:$W$97,20,FALSE)</f>
        <v>15.97</v>
      </c>
      <c r="BC147" s="18">
        <f>+BA147+BB147*AZ147</f>
        <v>26494</v>
      </c>
      <c r="BD147" s="18"/>
      <c r="BE147" s="18"/>
      <c r="BF147" s="18"/>
      <c r="BG147" s="19"/>
      <c r="BI147" s="61" t="str">
        <f t="shared" si="15"/>
        <v>NG-HVAC-Blr-Stm-300to2500kBtuh-81p0Et-Drft</v>
      </c>
      <c r="BR147" s="61">
        <f>MATCH(BT147,[1]MeasureCost!$B$82:$B$96,0)</f>
        <v>1</v>
      </c>
      <c r="BS147" s="61" t="e">
        <f>MATCH(BU147,[1]MeasureCost!$B$82:$B$98,0)</f>
        <v>#N/A</v>
      </c>
      <c r="BT147" s="61" t="s">
        <v>473</v>
      </c>
      <c r="BU147" s="61" t="s">
        <v>476</v>
      </c>
    </row>
    <row r="148" spans="1:73" s="61" customFormat="1" ht="15" customHeight="1">
      <c r="A148" s="14">
        <v>930</v>
      </c>
      <c r="B148" s="14" t="s">
        <v>477</v>
      </c>
      <c r="C148" s="14" t="s">
        <v>478</v>
      </c>
      <c r="D148" s="14" t="s">
        <v>379</v>
      </c>
      <c r="E148" s="14" t="s">
        <v>380</v>
      </c>
      <c r="F148" s="17">
        <v>42139</v>
      </c>
      <c r="G148" s="14" t="s">
        <v>477</v>
      </c>
      <c r="H148" s="14" t="s">
        <v>9</v>
      </c>
      <c r="I148" s="14" t="s">
        <v>77</v>
      </c>
      <c r="J148" s="14" t="s">
        <v>78</v>
      </c>
      <c r="K148" s="61">
        <v>0</v>
      </c>
      <c r="L148" s="61">
        <v>0</v>
      </c>
      <c r="M148" s="14" t="s">
        <v>78</v>
      </c>
      <c r="O148" s="14" t="b">
        <v>0</v>
      </c>
      <c r="Q148" s="14" t="b">
        <v>0</v>
      </c>
      <c r="R148" s="14" t="s">
        <v>79</v>
      </c>
      <c r="S148" s="14" t="s">
        <v>80</v>
      </c>
      <c r="T148" s="14" t="s">
        <v>81</v>
      </c>
      <c r="U148" s="14" t="s">
        <v>381</v>
      </c>
      <c r="V148" s="14" t="s">
        <v>463</v>
      </c>
      <c r="W148" s="14" t="s">
        <v>416</v>
      </c>
      <c r="X148" s="61" t="s">
        <v>479</v>
      </c>
      <c r="Z148" s="14" t="s">
        <v>385</v>
      </c>
      <c r="AA148" s="14" t="s">
        <v>474</v>
      </c>
      <c r="AB148" s="14" t="s">
        <v>475</v>
      </c>
      <c r="AC148" s="14" t="s">
        <v>478</v>
      </c>
      <c r="AE148" s="14"/>
      <c r="AF148" s="14"/>
      <c r="AG148" s="14" t="s">
        <v>388</v>
      </c>
      <c r="AI148" s="14" t="b">
        <v>0</v>
      </c>
      <c r="AJ148" s="14" t="b">
        <v>0</v>
      </c>
      <c r="AL148" s="14" t="s">
        <v>92</v>
      </c>
      <c r="AM148" s="14" t="s">
        <v>385</v>
      </c>
      <c r="AO148" s="14" t="s">
        <v>78</v>
      </c>
      <c r="AP148" s="17">
        <v>42370</v>
      </c>
      <c r="AR148" s="14" t="s">
        <v>389</v>
      </c>
      <c r="AW148" s="14" t="s">
        <v>77</v>
      </c>
      <c r="AX148" s="78">
        <f>VLOOKUP(X148,[1]MeasureCost!$B$6:$Z$97,24,FALSE)</f>
        <v>250</v>
      </c>
      <c r="AY148" s="78">
        <f>VLOOKUP(X148,[1]MeasureCost!$B$6:$Z$97,25,FALSE)</f>
        <v>3190</v>
      </c>
      <c r="AZ148" s="78">
        <v>1500</v>
      </c>
      <c r="BA148" s="18">
        <f>VLOOKUP(X148,[1]MeasureCost!$B$6:$W$97,22,FALSE)</f>
        <v>7544</v>
      </c>
      <c r="BB148" s="18">
        <f>VLOOKUP(X148,[1]MeasureCost!$B$6:$W$97,20,FALSE)</f>
        <v>15.97</v>
      </c>
      <c r="BC148" s="18">
        <f>+BA148+BB148*AZ148</f>
        <v>31499</v>
      </c>
      <c r="BD148" s="18"/>
      <c r="BE148" s="18"/>
      <c r="BF148" s="18"/>
      <c r="BG148" s="19"/>
      <c r="BI148" s="61" t="str">
        <f t="shared" si="15"/>
        <v>NG-HVAC-Blr-Stm-300to2500kBtuh-82p0Et-Drft</v>
      </c>
      <c r="BR148" s="61">
        <f>MATCH(BT148,[1]MeasureCost!$B$82:$B$96,0)</f>
        <v>2</v>
      </c>
      <c r="BS148" s="61" t="e">
        <f>MATCH(BU148,[1]MeasureCost!$B$82:$B$98,0)</f>
        <v>#N/A</v>
      </c>
      <c r="BT148" s="61" t="s">
        <v>479</v>
      </c>
      <c r="BU148" s="61" t="s">
        <v>476</v>
      </c>
    </row>
    <row r="149" spans="1:73" s="61" customFormat="1" ht="15" customHeight="1">
      <c r="A149" s="14">
        <v>931</v>
      </c>
      <c r="B149" s="14" t="s">
        <v>480</v>
      </c>
      <c r="C149" s="14" t="s">
        <v>481</v>
      </c>
      <c r="D149" s="14" t="s">
        <v>379</v>
      </c>
      <c r="E149" s="14" t="s">
        <v>380</v>
      </c>
      <c r="F149" s="17">
        <v>42139</v>
      </c>
      <c r="G149" s="14" t="s">
        <v>480</v>
      </c>
      <c r="H149" s="14" t="s">
        <v>9</v>
      </c>
      <c r="I149" s="14" t="s">
        <v>77</v>
      </c>
      <c r="J149" s="14" t="s">
        <v>78</v>
      </c>
      <c r="K149" s="61">
        <v>0</v>
      </c>
      <c r="L149" s="61">
        <v>0</v>
      </c>
      <c r="M149" s="14" t="s">
        <v>78</v>
      </c>
      <c r="O149" s="14" t="b">
        <v>0</v>
      </c>
      <c r="Q149" s="14" t="b">
        <v>0</v>
      </c>
      <c r="R149" s="14" t="s">
        <v>79</v>
      </c>
      <c r="S149" s="14" t="s">
        <v>80</v>
      </c>
      <c r="T149" s="14" t="s">
        <v>81</v>
      </c>
      <c r="U149" s="14" t="s">
        <v>381</v>
      </c>
      <c r="V149" s="14" t="s">
        <v>463</v>
      </c>
      <c r="W149" s="14" t="s">
        <v>416</v>
      </c>
      <c r="X149" s="61" t="s">
        <v>482</v>
      </c>
      <c r="Z149" s="14" t="s">
        <v>385</v>
      </c>
      <c r="AA149" s="14" t="s">
        <v>483</v>
      </c>
      <c r="AB149" s="14" t="s">
        <v>484</v>
      </c>
      <c r="AC149" s="14" t="s">
        <v>481</v>
      </c>
      <c r="AE149" s="14"/>
      <c r="AF149" s="14"/>
      <c r="AG149" s="14" t="s">
        <v>388</v>
      </c>
      <c r="AI149" s="14" t="b">
        <v>0</v>
      </c>
      <c r="AJ149" s="14" t="b">
        <v>0</v>
      </c>
      <c r="AL149" s="14" t="s">
        <v>92</v>
      </c>
      <c r="AM149" s="14" t="s">
        <v>385</v>
      </c>
      <c r="AO149" s="14" t="s">
        <v>78</v>
      </c>
      <c r="AP149" s="17">
        <v>42370</v>
      </c>
      <c r="AR149" s="14" t="s">
        <v>389</v>
      </c>
      <c r="AW149" s="14" t="s">
        <v>77</v>
      </c>
      <c r="AX149" s="78">
        <f>VLOOKUP(X149,[1]MeasureCost!$B$6:$Z$97,24,FALSE)</f>
        <v>250</v>
      </c>
      <c r="AY149" s="78">
        <f>VLOOKUP(X149,[1]MeasureCost!$B$6:$Z$97,25,FALSE)</f>
        <v>3190</v>
      </c>
      <c r="AZ149" s="78">
        <v>1500</v>
      </c>
      <c r="BA149" s="18">
        <f>VLOOKUP(X149,[1]MeasureCost!$B$6:$W$97,22,FALSE)</f>
        <v>-2466</v>
      </c>
      <c r="BB149" s="18">
        <f>VLOOKUP(X149,[1]MeasureCost!$B$6:$W$97,20,FALSE)</f>
        <v>15.97</v>
      </c>
      <c r="BC149" s="18">
        <f>+BA149+BB149*AZ149</f>
        <v>21489</v>
      </c>
      <c r="BD149" s="18"/>
      <c r="BE149" s="18"/>
      <c r="BF149" s="18"/>
      <c r="BG149" s="19"/>
      <c r="BI149" s="61" t="str">
        <f t="shared" si="15"/>
        <v>NG-HVAC-Blr-Stm-gt2500kBtuh-80p0Et-Drft</v>
      </c>
      <c r="BR149" s="61">
        <f>MATCH(BT149,[1]MeasureCost!$B$82:$B$96,0)</f>
        <v>5</v>
      </c>
      <c r="BS149" s="61" t="e">
        <f>MATCH(BU149,[1]MeasureCost!$B$82:$B$98,0)</f>
        <v>#N/A</v>
      </c>
      <c r="BT149" s="61" t="s">
        <v>482</v>
      </c>
      <c r="BU149" s="61" t="s">
        <v>485</v>
      </c>
    </row>
    <row r="150" spans="1:73" s="61" customFormat="1" ht="15" customHeight="1">
      <c r="A150" s="14">
        <v>932</v>
      </c>
      <c r="B150" s="14" t="s">
        <v>486</v>
      </c>
      <c r="C150" s="14" t="s">
        <v>487</v>
      </c>
      <c r="D150" s="14" t="s">
        <v>379</v>
      </c>
      <c r="E150" s="14" t="s">
        <v>380</v>
      </c>
      <c r="F150" s="17">
        <v>42139</v>
      </c>
      <c r="G150" s="14" t="s">
        <v>486</v>
      </c>
      <c r="H150" s="14" t="s">
        <v>9</v>
      </c>
      <c r="I150" s="14" t="s">
        <v>77</v>
      </c>
      <c r="J150" s="14" t="s">
        <v>78</v>
      </c>
      <c r="K150" s="61">
        <v>0</v>
      </c>
      <c r="L150" s="61">
        <v>0</v>
      </c>
      <c r="M150" s="14" t="s">
        <v>78</v>
      </c>
      <c r="O150" s="14" t="b">
        <v>0</v>
      </c>
      <c r="Q150" s="14" t="b">
        <v>0</v>
      </c>
      <c r="R150" s="14" t="s">
        <v>79</v>
      </c>
      <c r="S150" s="14" t="s">
        <v>80</v>
      </c>
      <c r="T150" s="14" t="s">
        <v>81</v>
      </c>
      <c r="U150" s="14" t="s">
        <v>381</v>
      </c>
      <c r="V150" s="14" t="s">
        <v>463</v>
      </c>
      <c r="W150" s="14" t="s">
        <v>416</v>
      </c>
      <c r="X150" s="61" t="s">
        <v>488</v>
      </c>
      <c r="Z150" s="14" t="s">
        <v>385</v>
      </c>
      <c r="AA150" s="14" t="s">
        <v>483</v>
      </c>
      <c r="AB150" s="14" t="s">
        <v>484</v>
      </c>
      <c r="AC150" s="14" t="s">
        <v>487</v>
      </c>
      <c r="AE150" s="14"/>
      <c r="AF150" s="14"/>
      <c r="AG150" s="14" t="s">
        <v>388</v>
      </c>
      <c r="AI150" s="14" t="b">
        <v>0</v>
      </c>
      <c r="AJ150" s="14" t="b">
        <v>0</v>
      </c>
      <c r="AL150" s="14" t="s">
        <v>92</v>
      </c>
      <c r="AM150" s="14" t="s">
        <v>385</v>
      </c>
      <c r="AO150" s="14" t="s">
        <v>78</v>
      </c>
      <c r="AP150" s="17">
        <v>42370</v>
      </c>
      <c r="AR150" s="14" t="s">
        <v>389</v>
      </c>
      <c r="AW150" s="14" t="s">
        <v>77</v>
      </c>
      <c r="AX150" s="78">
        <f>VLOOKUP(X150,[1]MeasureCost!$B$6:$Z$97,24,FALSE)</f>
        <v>250</v>
      </c>
      <c r="AY150" s="78">
        <f>VLOOKUP(X150,[1]MeasureCost!$B$6:$Z$97,25,FALSE)</f>
        <v>3190</v>
      </c>
      <c r="AZ150" s="78">
        <v>1500</v>
      </c>
      <c r="BA150" s="18">
        <f>VLOOKUP(X150,[1]MeasureCost!$B$6:$W$97,22,FALSE)</f>
        <v>2539</v>
      </c>
      <c r="BB150" s="18">
        <f>VLOOKUP(X150,[1]MeasureCost!$B$6:$W$97,20,FALSE)</f>
        <v>15.97</v>
      </c>
      <c r="BC150" s="18">
        <f>+BA150+BB150*AZ150</f>
        <v>26494</v>
      </c>
      <c r="BD150" s="18"/>
      <c r="BE150" s="18"/>
      <c r="BF150" s="18"/>
      <c r="BG150" s="19"/>
      <c r="BI150" s="61" t="str">
        <f t="shared" si="15"/>
        <v>NG-HVAC-Blr-Stm-gt2500kBtuh-81p0Et-Drft</v>
      </c>
      <c r="BR150" s="61">
        <f>MATCH(BT150,[1]MeasureCost!$B$82:$B$96,0)</f>
        <v>3</v>
      </c>
      <c r="BS150" s="61" t="e">
        <f>MATCH(BU150,[1]MeasureCost!$B$82:$B$98,0)</f>
        <v>#N/A</v>
      </c>
      <c r="BT150" s="61" t="s">
        <v>488</v>
      </c>
      <c r="BU150" s="61" t="s">
        <v>485</v>
      </c>
    </row>
    <row r="151" spans="1:73" s="61" customFormat="1" ht="15" customHeight="1">
      <c r="A151" s="14">
        <v>933</v>
      </c>
      <c r="B151" s="14" t="s">
        <v>489</v>
      </c>
      <c r="C151" s="14" t="s">
        <v>490</v>
      </c>
      <c r="D151" s="14" t="s">
        <v>379</v>
      </c>
      <c r="E151" s="14" t="s">
        <v>380</v>
      </c>
      <c r="F151" s="17">
        <v>42139</v>
      </c>
      <c r="G151" s="14" t="s">
        <v>489</v>
      </c>
      <c r="H151" s="14" t="s">
        <v>9</v>
      </c>
      <c r="I151" s="14" t="s">
        <v>77</v>
      </c>
      <c r="J151" s="14" t="s">
        <v>78</v>
      </c>
      <c r="K151" s="61">
        <v>0</v>
      </c>
      <c r="L151" s="61">
        <v>0</v>
      </c>
      <c r="M151" s="14" t="s">
        <v>78</v>
      </c>
      <c r="O151" s="14" t="b">
        <v>0</v>
      </c>
      <c r="Q151" s="14" t="b">
        <v>0</v>
      </c>
      <c r="R151" s="14" t="s">
        <v>79</v>
      </c>
      <c r="S151" s="14" t="s">
        <v>80</v>
      </c>
      <c r="T151" s="14" t="s">
        <v>81</v>
      </c>
      <c r="U151" s="14" t="s">
        <v>381</v>
      </c>
      <c r="V151" s="14" t="s">
        <v>463</v>
      </c>
      <c r="W151" s="14" t="s">
        <v>416</v>
      </c>
      <c r="X151" s="61" t="s">
        <v>491</v>
      </c>
      <c r="Z151" s="14" t="s">
        <v>385</v>
      </c>
      <c r="AA151" s="14" t="s">
        <v>483</v>
      </c>
      <c r="AB151" s="14" t="s">
        <v>484</v>
      </c>
      <c r="AC151" s="14" t="s">
        <v>490</v>
      </c>
      <c r="AE151" s="14"/>
      <c r="AF151" s="14"/>
      <c r="AG151" s="14" t="s">
        <v>388</v>
      </c>
      <c r="AI151" s="14" t="b">
        <v>0</v>
      </c>
      <c r="AJ151" s="14" t="b">
        <v>0</v>
      </c>
      <c r="AL151" s="14" t="s">
        <v>92</v>
      </c>
      <c r="AM151" s="14" t="s">
        <v>385</v>
      </c>
      <c r="AO151" s="14" t="s">
        <v>78</v>
      </c>
      <c r="AP151" s="17">
        <v>42370</v>
      </c>
      <c r="AR151" s="14" t="s">
        <v>389</v>
      </c>
      <c r="AW151" s="14" t="s">
        <v>77</v>
      </c>
      <c r="AX151" s="78">
        <f>VLOOKUP(X151,[1]MeasureCost!$B$6:$Z$97,24,FALSE)</f>
        <v>250</v>
      </c>
      <c r="AY151" s="78">
        <f>VLOOKUP(X151,[1]MeasureCost!$B$6:$Z$97,25,FALSE)</f>
        <v>3190</v>
      </c>
      <c r="AZ151" s="78">
        <v>1500</v>
      </c>
      <c r="BA151" s="18">
        <f>VLOOKUP(X151,[1]MeasureCost!$B$6:$W$97,22,FALSE)</f>
        <v>7544</v>
      </c>
      <c r="BB151" s="18">
        <f>VLOOKUP(X151,[1]MeasureCost!$B$6:$W$97,20,FALSE)</f>
        <v>15.97</v>
      </c>
      <c r="BC151" s="18">
        <f>+BA151+BB151*AZ151</f>
        <v>31499</v>
      </c>
      <c r="BD151" s="18"/>
      <c r="BE151" s="18"/>
      <c r="BF151" s="18"/>
      <c r="BG151" s="19"/>
      <c r="BI151" s="61" t="str">
        <f t="shared" si="15"/>
        <v>NG-HVAC-Blr-Stm-gt2500kBtuh-82p0Et-Drft</v>
      </c>
      <c r="BR151" s="61">
        <f>MATCH(BT151,[1]MeasureCost!$B$82:$B$96,0)</f>
        <v>4</v>
      </c>
      <c r="BS151" s="61" t="e">
        <f>MATCH(BU151,[1]MeasureCost!$B$82:$B$98,0)</f>
        <v>#N/A</v>
      </c>
      <c r="BT151" s="61" t="s">
        <v>491</v>
      </c>
      <c r="BU151" s="61" t="s">
        <v>485</v>
      </c>
    </row>
    <row r="152" spans="1:73" s="61" customFormat="1" ht="15" customHeight="1">
      <c r="A152" s="14"/>
      <c r="B152" s="14"/>
      <c r="C152" s="14"/>
      <c r="D152" s="14"/>
      <c r="E152" s="14"/>
      <c r="F152" s="17"/>
      <c r="G152" s="14"/>
      <c r="H152" s="14"/>
      <c r="I152" s="14"/>
      <c r="J152" s="14"/>
      <c r="M152" s="14"/>
      <c r="O152" s="14"/>
      <c r="Q152" s="14"/>
      <c r="R152" s="14"/>
      <c r="S152" s="14"/>
      <c r="T152" s="14"/>
      <c r="U152" s="14"/>
      <c r="V152" s="14"/>
      <c r="W152" s="14"/>
      <c r="Z152" s="14"/>
      <c r="AA152" s="14"/>
      <c r="AB152" s="14"/>
      <c r="AC152" s="14"/>
      <c r="AE152" s="14"/>
      <c r="AF152" s="14"/>
      <c r="AG152" s="14"/>
      <c r="AI152" s="14"/>
      <c r="AJ152" s="14"/>
      <c r="AL152" s="14"/>
      <c r="AM152" s="14"/>
      <c r="AO152" s="14"/>
      <c r="AP152" s="17"/>
      <c r="AR152" s="14"/>
      <c r="AW152" s="14"/>
      <c r="AX152" s="78"/>
      <c r="AY152" s="78"/>
      <c r="AZ152" s="78"/>
      <c r="BA152" s="18"/>
      <c r="BB152" s="18"/>
      <c r="BC152" s="18"/>
      <c r="BD152" s="18"/>
      <c r="BE152" s="18"/>
      <c r="BF152" s="18"/>
      <c r="BG152" s="19"/>
    </row>
    <row r="153" spans="1:73" s="61" customFormat="1" ht="15" customHeight="1">
      <c r="A153" s="14"/>
      <c r="B153" s="14"/>
      <c r="C153" s="14"/>
      <c r="D153" s="14"/>
      <c r="E153" s="14"/>
      <c r="F153" s="17"/>
      <c r="G153" s="14"/>
      <c r="H153" s="14"/>
      <c r="I153" s="14"/>
      <c r="J153" s="14"/>
      <c r="M153" s="14"/>
      <c r="O153" s="14"/>
      <c r="Q153" s="14"/>
      <c r="R153" s="14"/>
      <c r="S153" s="14"/>
      <c r="T153" s="14"/>
      <c r="U153" s="14"/>
      <c r="V153" s="14"/>
      <c r="W153" s="14"/>
      <c r="Z153" s="14"/>
      <c r="AA153" s="14"/>
      <c r="AB153" s="14"/>
      <c r="AC153" s="14"/>
      <c r="AE153" s="14"/>
      <c r="AF153" s="14"/>
      <c r="AG153" s="14"/>
      <c r="AI153" s="14"/>
      <c r="AJ153" s="14"/>
      <c r="AL153" s="14"/>
      <c r="AM153" s="14"/>
      <c r="AO153" s="14"/>
      <c r="AP153" s="17"/>
      <c r="AR153" s="14"/>
      <c r="AW153" s="14"/>
      <c r="AX153" s="78"/>
      <c r="AY153" s="78"/>
      <c r="AZ153" s="78"/>
      <c r="BA153" s="18"/>
      <c r="BB153" s="18"/>
      <c r="BC153" s="18"/>
      <c r="BD153" s="18"/>
      <c r="BE153" s="18"/>
      <c r="BF153" s="18"/>
      <c r="BG153" s="19"/>
    </row>
    <row r="154" spans="1:73" s="61" customFormat="1" ht="15" customHeight="1">
      <c r="A154" s="14" t="s">
        <v>492</v>
      </c>
      <c r="B154" s="14"/>
      <c r="C154" s="14"/>
      <c r="D154" s="14"/>
      <c r="E154" s="14"/>
      <c r="F154" s="17"/>
      <c r="G154" s="14"/>
      <c r="H154" s="14"/>
      <c r="I154" s="14"/>
      <c r="J154" s="14"/>
      <c r="M154" s="14"/>
      <c r="O154" s="14"/>
      <c r="Q154" s="14"/>
      <c r="R154" s="14"/>
      <c r="S154" s="14"/>
      <c r="T154" s="14"/>
      <c r="U154" s="14"/>
      <c r="V154" s="14"/>
      <c r="W154" s="14"/>
      <c r="Z154" s="14"/>
      <c r="AA154" s="14"/>
      <c r="AB154" s="14"/>
      <c r="AC154" s="14"/>
      <c r="AE154" s="14"/>
      <c r="AF154" s="14"/>
      <c r="AG154" s="14"/>
      <c r="AI154" s="14"/>
      <c r="AJ154" s="14"/>
      <c r="AL154" s="14"/>
      <c r="AM154" s="14"/>
      <c r="AO154" s="14"/>
      <c r="AP154" s="17"/>
      <c r="AR154" s="14"/>
      <c r="AW154" s="14"/>
      <c r="AX154" s="78"/>
      <c r="AY154" s="78"/>
      <c r="AZ154" s="78"/>
      <c r="BA154" s="18"/>
      <c r="BB154" s="18"/>
      <c r="BC154" s="18"/>
      <c r="BD154" s="18"/>
      <c r="BE154" s="18"/>
      <c r="BF154" s="18"/>
      <c r="BG154" s="19"/>
    </row>
    <row r="155" spans="1:73" s="61" customFormat="1" ht="15" customHeight="1">
      <c r="A155" s="14" t="s">
        <v>493</v>
      </c>
      <c r="B155" s="14"/>
      <c r="C155" s="14"/>
      <c r="D155" s="14"/>
      <c r="E155" s="14"/>
      <c r="F155" s="17"/>
      <c r="G155" s="14"/>
      <c r="H155" s="14"/>
      <c r="I155" s="14"/>
      <c r="J155" s="14"/>
      <c r="M155" s="14"/>
      <c r="O155" s="14"/>
      <c r="Q155" s="14"/>
      <c r="R155" s="14"/>
      <c r="S155" s="14"/>
      <c r="T155" s="14"/>
      <c r="U155" s="14"/>
      <c r="V155" s="14"/>
      <c r="W155" s="14"/>
      <c r="Z155" s="14"/>
      <c r="AA155" s="14"/>
      <c r="AB155" s="14"/>
      <c r="AC155" s="14"/>
      <c r="AE155" s="14"/>
      <c r="AF155" s="14"/>
      <c r="AG155" s="14"/>
      <c r="AI155" s="14"/>
      <c r="AJ155" s="14"/>
      <c r="AL155" s="14"/>
      <c r="AM155" s="14"/>
      <c r="AO155" s="14"/>
      <c r="AP155" s="17"/>
      <c r="AR155" s="14"/>
      <c r="AW155" s="14"/>
      <c r="AX155" s="78"/>
      <c r="AY155" s="78"/>
      <c r="AZ155" s="78"/>
      <c r="BA155" s="18"/>
      <c r="BB155" s="18"/>
      <c r="BC155" s="18"/>
      <c r="BD155" s="18"/>
      <c r="BE155" s="18"/>
      <c r="BF155" s="18"/>
      <c r="BG155" s="19"/>
    </row>
    <row r="156" spans="1:73" s="61" customFormat="1" ht="15" customHeight="1">
      <c r="A156" s="14"/>
      <c r="B156" s="14"/>
      <c r="C156" s="14"/>
      <c r="D156" s="14"/>
      <c r="E156" s="14"/>
      <c r="F156" s="17"/>
      <c r="G156" s="14"/>
      <c r="H156" s="14"/>
      <c r="I156" s="14"/>
      <c r="J156" s="14"/>
      <c r="M156" s="14"/>
      <c r="O156" s="14"/>
      <c r="Q156" s="14"/>
      <c r="R156" s="14"/>
      <c r="S156" s="14"/>
      <c r="T156" s="14"/>
      <c r="U156" s="14"/>
      <c r="V156" s="14"/>
      <c r="W156" s="14"/>
      <c r="Z156" s="14"/>
      <c r="AA156" s="14"/>
      <c r="AB156" s="14"/>
      <c r="AC156" s="14"/>
      <c r="AE156" s="14"/>
      <c r="AF156" s="14"/>
      <c r="AG156" s="14"/>
      <c r="AI156" s="14"/>
      <c r="AJ156" s="14"/>
      <c r="AL156" s="14"/>
      <c r="AM156" s="14"/>
      <c r="AO156" s="14"/>
      <c r="AP156" s="17"/>
      <c r="AR156" s="14"/>
      <c r="AW156" s="14"/>
      <c r="AX156" s="78"/>
      <c r="AY156" s="78"/>
      <c r="AZ156" s="78"/>
      <c r="BA156" s="18"/>
      <c r="BB156" s="18"/>
      <c r="BC156" s="18"/>
      <c r="BD156" s="18"/>
      <c r="BE156" s="18"/>
      <c r="BF156" s="18"/>
      <c r="BG156" s="19"/>
    </row>
    <row r="157" spans="1:73" s="61" customFormat="1" ht="15" customHeight="1">
      <c r="A157" s="14" t="s">
        <v>494</v>
      </c>
      <c r="B157" s="14"/>
      <c r="C157" s="14"/>
      <c r="D157" s="14"/>
      <c r="E157" s="14"/>
      <c r="F157" s="17"/>
      <c r="G157" s="14"/>
      <c r="H157" s="14"/>
      <c r="I157" s="14"/>
      <c r="J157" s="14"/>
      <c r="M157" s="14"/>
      <c r="O157" s="14"/>
      <c r="Q157" s="14"/>
      <c r="R157" s="14"/>
      <c r="S157" s="14"/>
      <c r="T157" s="14"/>
      <c r="U157" s="14"/>
      <c r="V157" s="14"/>
      <c r="W157" s="14"/>
      <c r="Z157" s="14"/>
      <c r="AA157" s="14"/>
      <c r="AB157" s="14"/>
      <c r="AC157" s="14"/>
      <c r="AE157" s="14"/>
      <c r="AF157" s="14"/>
      <c r="AG157" s="14"/>
      <c r="AI157" s="14"/>
      <c r="AJ157" s="14"/>
      <c r="AL157" s="14"/>
      <c r="AM157" s="14"/>
      <c r="AO157" s="14"/>
      <c r="AP157" s="17"/>
      <c r="AR157" s="14"/>
      <c r="AW157" s="14"/>
      <c r="AX157" s="78"/>
      <c r="AY157" s="78"/>
      <c r="AZ157" s="78"/>
      <c r="BA157" s="18"/>
      <c r="BB157" s="18"/>
      <c r="BC157" s="18"/>
      <c r="BD157" s="18"/>
      <c r="BE157" s="18"/>
      <c r="BF157" s="18"/>
      <c r="BG157" s="19"/>
    </row>
    <row r="158" spans="1:73" s="61" customFormat="1" ht="15" customHeight="1">
      <c r="A158" s="14" t="s">
        <v>495</v>
      </c>
      <c r="B158" s="14"/>
      <c r="C158" s="14"/>
      <c r="D158" s="14"/>
      <c r="E158" s="14"/>
      <c r="F158" s="17"/>
      <c r="G158" s="14"/>
      <c r="H158" s="14"/>
      <c r="I158" s="14"/>
      <c r="J158" s="14"/>
      <c r="M158" s="14"/>
      <c r="O158" s="14"/>
      <c r="Q158" s="14"/>
      <c r="R158" s="14"/>
      <c r="S158" s="14"/>
      <c r="T158" s="14"/>
      <c r="U158" s="14"/>
      <c r="V158" s="14"/>
      <c r="W158" s="14"/>
      <c r="Z158" s="14"/>
      <c r="AA158" s="14"/>
      <c r="AB158" s="14"/>
      <c r="AC158" s="14"/>
      <c r="AE158" s="14"/>
      <c r="AF158" s="14"/>
      <c r="AG158" s="14"/>
      <c r="AI158" s="14"/>
      <c r="AJ158" s="14"/>
      <c r="AL158" s="14"/>
      <c r="AM158" s="14"/>
      <c r="AO158" s="14"/>
      <c r="AP158" s="17"/>
      <c r="AR158" s="14"/>
      <c r="AW158" s="14"/>
      <c r="AX158" s="78"/>
      <c r="AY158" s="78"/>
      <c r="AZ158" s="78"/>
      <c r="BA158" s="18"/>
      <c r="BB158" s="18"/>
      <c r="BC158" s="18"/>
      <c r="BD158" s="18"/>
      <c r="BE158" s="18"/>
      <c r="BF158" s="18"/>
      <c r="BG158" s="19"/>
    </row>
    <row r="159" spans="1:73" s="61" customFormat="1" ht="15" customHeight="1">
      <c r="A159" s="14"/>
      <c r="B159" s="14"/>
      <c r="C159" s="14"/>
      <c r="D159" s="14"/>
      <c r="E159" s="14"/>
      <c r="F159" s="17"/>
      <c r="G159" s="14"/>
      <c r="H159" s="14"/>
      <c r="I159" s="14"/>
      <c r="J159" s="14"/>
      <c r="M159" s="14"/>
      <c r="O159" s="14"/>
      <c r="Q159" s="14"/>
      <c r="R159" s="14"/>
      <c r="S159" s="14"/>
      <c r="T159" s="14"/>
      <c r="U159" s="14"/>
      <c r="V159" s="14"/>
      <c r="W159" s="14"/>
      <c r="Z159" s="14"/>
      <c r="AA159" s="14"/>
      <c r="AB159" s="14"/>
      <c r="AC159" s="14"/>
      <c r="AE159" s="14"/>
      <c r="AF159" s="14"/>
      <c r="AG159" s="14"/>
      <c r="AI159" s="14"/>
      <c r="AJ159" s="14"/>
      <c r="AL159" s="14"/>
      <c r="AM159" s="14"/>
      <c r="AO159" s="14"/>
      <c r="AP159" s="17"/>
      <c r="AR159" s="14"/>
      <c r="AW159" s="14"/>
      <c r="AX159" s="78"/>
      <c r="AY159" s="78"/>
      <c r="AZ159" s="78"/>
      <c r="BA159" s="18"/>
      <c r="BB159" s="18"/>
      <c r="BC159" s="18"/>
      <c r="BD159" s="18"/>
      <c r="BE159" s="18"/>
      <c r="BF159" s="18"/>
      <c r="BG159" s="19"/>
    </row>
    <row r="160" spans="1:73" s="61" customFormat="1" ht="15" customHeight="1">
      <c r="A160" s="14" t="s">
        <v>496</v>
      </c>
      <c r="B160" s="14" t="s">
        <v>3</v>
      </c>
      <c r="C160" s="14"/>
      <c r="D160" s="14"/>
      <c r="E160" s="14"/>
      <c r="F160" s="17"/>
      <c r="G160" s="14"/>
      <c r="H160" s="14"/>
      <c r="I160" s="14"/>
      <c r="J160" s="14"/>
      <c r="M160" s="14"/>
      <c r="O160" s="14"/>
      <c r="Q160" s="14"/>
      <c r="R160" s="14"/>
      <c r="S160" s="14"/>
      <c r="T160" s="14"/>
      <c r="U160" s="14"/>
      <c r="V160" s="14"/>
      <c r="W160" s="14"/>
      <c r="Z160" s="14"/>
      <c r="AA160" s="14"/>
      <c r="AB160" s="14"/>
      <c r="AC160" s="14"/>
      <c r="AE160" s="14"/>
      <c r="AF160" s="14"/>
      <c r="AG160" s="14"/>
      <c r="AI160" s="14"/>
      <c r="AJ160" s="14"/>
      <c r="AL160" s="14"/>
      <c r="AM160" s="14"/>
      <c r="AO160" s="14"/>
      <c r="AP160" s="17"/>
      <c r="AR160" s="14"/>
      <c r="AW160" s="14"/>
      <c r="AX160" s="78"/>
      <c r="AY160" s="78"/>
      <c r="AZ160" s="78"/>
      <c r="BA160" s="18"/>
      <c r="BB160" s="18"/>
      <c r="BC160" s="18"/>
      <c r="BD160" s="18"/>
      <c r="BE160" s="18"/>
      <c r="BF160" s="18"/>
      <c r="BG160" s="19"/>
    </row>
    <row r="161" spans="1:59">
      <c r="A161" s="9" t="s">
        <v>497</v>
      </c>
      <c r="B161" s="10" t="s">
        <v>498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1"/>
    </row>
    <row r="162" spans="1:59" s="61" customFormat="1" ht="15" customHeight="1">
      <c r="A162" s="87"/>
      <c r="B162" s="87" t="s">
        <v>499</v>
      </c>
      <c r="C162" s="87"/>
      <c r="D162" s="87"/>
      <c r="E162" s="87"/>
      <c r="F162" s="88"/>
      <c r="G162" s="87"/>
      <c r="H162" s="87"/>
      <c r="I162" s="87"/>
      <c r="J162" s="87"/>
      <c r="K162" s="20"/>
      <c r="L162" s="20"/>
      <c r="M162" s="87"/>
      <c r="N162" s="20"/>
      <c r="O162" s="87"/>
      <c r="P162" s="5"/>
      <c r="Q162" s="14"/>
      <c r="R162" s="14"/>
      <c r="S162" s="14"/>
      <c r="T162" s="14"/>
      <c r="U162" s="14"/>
      <c r="V162" s="14"/>
      <c r="W162" s="14"/>
      <c r="Z162" s="14"/>
      <c r="AA162" s="14"/>
      <c r="AB162" s="14"/>
      <c r="AC162" s="14"/>
      <c r="AE162" s="14"/>
      <c r="AF162" s="14"/>
      <c r="AG162" s="14"/>
      <c r="AI162" s="14"/>
      <c r="AJ162" s="14"/>
      <c r="AL162" s="14"/>
      <c r="AM162" s="14"/>
      <c r="AO162" s="14"/>
      <c r="AP162" s="17"/>
      <c r="AR162" s="14"/>
      <c r="AW162" s="14"/>
      <c r="AX162" s="78"/>
      <c r="AY162" s="78"/>
      <c r="AZ162" s="78"/>
      <c r="BA162" s="18"/>
      <c r="BB162" s="18"/>
      <c r="BC162" s="18"/>
      <c r="BD162" s="18"/>
      <c r="BE162" s="18"/>
      <c r="BF162" s="18"/>
      <c r="BG162" s="19"/>
    </row>
    <row r="163" spans="1:59">
      <c r="A163" s="12"/>
      <c r="B163" s="93" t="s">
        <v>500</v>
      </c>
      <c r="C163" s="21" t="s">
        <v>501</v>
      </c>
      <c r="D163" s="20" t="s">
        <v>502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5"/>
    </row>
    <row r="164" spans="1:59" s="61" customFormat="1" ht="15" customHeight="1">
      <c r="A164" s="87"/>
      <c r="B164" s="94" t="s">
        <v>500</v>
      </c>
      <c r="C164" s="87" t="s">
        <v>503</v>
      </c>
      <c r="D164" s="87" t="s">
        <v>504</v>
      </c>
      <c r="E164" s="87"/>
      <c r="F164" s="88"/>
      <c r="G164" s="87"/>
      <c r="H164" s="87"/>
      <c r="I164" s="87"/>
      <c r="J164" s="87"/>
      <c r="K164" s="20"/>
      <c r="L164" s="20"/>
      <c r="M164" s="87"/>
      <c r="N164" s="20"/>
      <c r="O164" s="87"/>
      <c r="P164" s="5"/>
      <c r="Q164" s="14"/>
      <c r="R164" s="14"/>
      <c r="S164" s="14"/>
      <c r="T164" s="14"/>
      <c r="U164" s="14"/>
      <c r="V164" s="14"/>
      <c r="W164" s="14"/>
      <c r="Z164" s="14"/>
      <c r="AA164" s="14"/>
      <c r="AB164" s="14"/>
      <c r="AC164" s="14"/>
      <c r="AE164" s="14"/>
      <c r="AF164" s="14"/>
      <c r="AG164" s="14"/>
      <c r="AI164" s="14"/>
      <c r="AJ164" s="14"/>
      <c r="AL164" s="14"/>
      <c r="AM164" s="14"/>
      <c r="AO164" s="14"/>
      <c r="AP164" s="17"/>
      <c r="AR164" s="14"/>
      <c r="AW164" s="14"/>
      <c r="AX164" s="78"/>
      <c r="AY164" s="78"/>
      <c r="AZ164" s="78"/>
      <c r="BA164" s="18"/>
      <c r="BB164" s="18"/>
      <c r="BC164" s="18"/>
      <c r="BD164" s="18"/>
      <c r="BE164" s="18"/>
      <c r="BF164" s="18"/>
      <c r="BG164" s="19"/>
    </row>
    <row r="165" spans="1:59">
      <c r="A165" s="12"/>
      <c r="B165" s="93" t="s">
        <v>500</v>
      </c>
      <c r="C165" s="21" t="s">
        <v>505</v>
      </c>
      <c r="D165" s="20" t="s">
        <v>506</v>
      </c>
      <c r="E165" s="20"/>
      <c r="F165" s="20"/>
      <c r="G165" s="20"/>
      <c r="H165" s="20"/>
      <c r="I165" s="20"/>
      <c r="J165" s="20"/>
      <c r="K165" s="20"/>
      <c r="L165" s="22"/>
      <c r="M165" s="20"/>
      <c r="N165" s="20"/>
      <c r="O165" s="20"/>
      <c r="P165" s="5"/>
    </row>
    <row r="166" spans="1:59" s="61" customFormat="1" ht="15" customHeight="1">
      <c r="A166" s="87"/>
      <c r="B166" s="94" t="s">
        <v>500</v>
      </c>
      <c r="C166" s="87" t="s">
        <v>507</v>
      </c>
      <c r="D166" s="87" t="s">
        <v>508</v>
      </c>
      <c r="E166" s="87"/>
      <c r="F166" s="88"/>
      <c r="G166" s="87"/>
      <c r="H166" s="87"/>
      <c r="I166" s="87"/>
      <c r="J166" s="87"/>
      <c r="K166" s="20"/>
      <c r="L166" s="20"/>
      <c r="M166" s="87"/>
      <c r="N166" s="20"/>
      <c r="O166" s="87"/>
      <c r="P166" s="5"/>
      <c r="Q166" s="14"/>
      <c r="R166" s="14"/>
      <c r="S166" s="14"/>
      <c r="T166" s="14"/>
      <c r="U166" s="14"/>
      <c r="V166" s="14"/>
      <c r="W166" s="14"/>
      <c r="Z166" s="14"/>
      <c r="AA166" s="14"/>
      <c r="AB166" s="14"/>
      <c r="AC166" s="14"/>
      <c r="AE166" s="14"/>
      <c r="AF166" s="14"/>
      <c r="AG166" s="14"/>
      <c r="AI166" s="14"/>
      <c r="AJ166" s="14"/>
      <c r="AL166" s="14"/>
      <c r="AM166" s="14"/>
      <c r="AO166" s="14"/>
      <c r="AP166" s="17"/>
      <c r="AR166" s="14"/>
      <c r="AW166" s="14"/>
      <c r="AX166" s="78"/>
      <c r="AY166" s="78"/>
      <c r="AZ166" s="78"/>
      <c r="BA166" s="18"/>
      <c r="BB166" s="18"/>
      <c r="BC166" s="18"/>
      <c r="BD166" s="18"/>
      <c r="BE166" s="18"/>
      <c r="BF166" s="18"/>
      <c r="BG166" s="19"/>
    </row>
    <row r="167" spans="1:59">
      <c r="A167" s="12"/>
      <c r="B167" s="93" t="s">
        <v>500</v>
      </c>
      <c r="C167" s="21" t="s">
        <v>509</v>
      </c>
      <c r="D167" s="20" t="s">
        <v>510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5"/>
    </row>
    <row r="168" spans="1:59" s="61" customFormat="1" ht="15" customHeight="1">
      <c r="A168" s="87"/>
      <c r="B168" s="94" t="s">
        <v>500</v>
      </c>
      <c r="C168" s="87" t="s">
        <v>511</v>
      </c>
      <c r="D168" s="87" t="s">
        <v>512</v>
      </c>
      <c r="E168" s="87"/>
      <c r="F168" s="88"/>
      <c r="G168" s="87"/>
      <c r="H168" s="87"/>
      <c r="I168" s="87"/>
      <c r="J168" s="87"/>
      <c r="K168" s="20"/>
      <c r="L168" s="20"/>
      <c r="M168" s="87"/>
      <c r="N168" s="20"/>
      <c r="O168" s="87"/>
      <c r="P168" s="5"/>
      <c r="Q168" s="14"/>
      <c r="R168" s="14"/>
      <c r="S168" s="14"/>
      <c r="T168" s="14"/>
      <c r="U168" s="14"/>
      <c r="V168" s="14"/>
      <c r="W168" s="14"/>
      <c r="Z168" s="14"/>
      <c r="AA168" s="14"/>
      <c r="AB168" s="14"/>
      <c r="AC168" s="14"/>
      <c r="AE168" s="14"/>
      <c r="AF168" s="14"/>
      <c r="AG168" s="14"/>
      <c r="AI168" s="14"/>
      <c r="AJ168" s="14"/>
      <c r="AL168" s="14"/>
      <c r="AM168" s="14"/>
      <c r="AO168" s="14"/>
      <c r="AP168" s="17"/>
      <c r="AR168" s="14"/>
      <c r="AW168" s="14"/>
      <c r="AX168" s="78"/>
      <c r="AY168" s="78"/>
      <c r="AZ168" s="78"/>
      <c r="BA168" s="18"/>
      <c r="BB168" s="18"/>
      <c r="BC168" s="18"/>
      <c r="BD168" s="18"/>
      <c r="BE168" s="18"/>
      <c r="BF168" s="18"/>
      <c r="BG168" s="19"/>
    </row>
    <row r="169" spans="1:59">
      <c r="A169" s="12"/>
      <c r="B169" s="93" t="s">
        <v>500</v>
      </c>
      <c r="C169" s="23" t="s">
        <v>513</v>
      </c>
      <c r="D169" s="20" t="s">
        <v>514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5"/>
    </row>
    <row r="170" spans="1:59" s="61" customFormat="1" ht="15" customHeight="1">
      <c r="A170" s="87"/>
      <c r="B170" s="94" t="s">
        <v>500</v>
      </c>
      <c r="C170" s="87" t="s">
        <v>515</v>
      </c>
      <c r="D170" s="87" t="s">
        <v>516</v>
      </c>
      <c r="E170" s="87"/>
      <c r="F170" s="88"/>
      <c r="G170" s="87"/>
      <c r="H170" s="87"/>
      <c r="I170" s="87"/>
      <c r="J170" s="87"/>
      <c r="K170" s="20"/>
      <c r="L170" s="20"/>
      <c r="M170" s="87"/>
      <c r="N170" s="20"/>
      <c r="O170" s="87"/>
      <c r="P170" s="5"/>
      <c r="Q170" s="14"/>
      <c r="R170" s="14"/>
      <c r="S170" s="14"/>
      <c r="T170" s="14"/>
      <c r="U170" s="14"/>
      <c r="V170" s="14"/>
      <c r="W170" s="14"/>
      <c r="Z170" s="14"/>
      <c r="AA170" s="14"/>
      <c r="AB170" s="14"/>
      <c r="AC170" s="14"/>
      <c r="AE170" s="14"/>
      <c r="AF170" s="14"/>
      <c r="AG170" s="14"/>
      <c r="AI170" s="14"/>
      <c r="AJ170" s="14"/>
      <c r="AL170" s="14"/>
      <c r="AM170" s="14"/>
      <c r="AO170" s="14"/>
      <c r="AP170" s="17"/>
      <c r="AR170" s="14"/>
      <c r="AW170" s="14"/>
      <c r="AX170" s="78"/>
      <c r="AY170" s="78"/>
      <c r="AZ170" s="78"/>
      <c r="BA170" s="18"/>
      <c r="BB170" s="18"/>
      <c r="BC170" s="18"/>
      <c r="BD170" s="18"/>
      <c r="BE170" s="18"/>
      <c r="BF170" s="18"/>
      <c r="BG170" s="19"/>
    </row>
    <row r="171" spans="1:59">
      <c r="A171" s="12"/>
      <c r="B171" s="93" t="s">
        <v>500</v>
      </c>
      <c r="C171" s="23" t="s">
        <v>517</v>
      </c>
      <c r="D171" s="20" t="s">
        <v>518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5"/>
    </row>
    <row r="172" spans="1:59" s="61" customFormat="1" ht="15" customHeight="1">
      <c r="A172" s="87"/>
      <c r="B172" s="87"/>
      <c r="C172" s="87"/>
      <c r="D172" s="87"/>
      <c r="E172" s="87"/>
      <c r="F172" s="88"/>
      <c r="G172" s="87"/>
      <c r="H172" s="87"/>
      <c r="I172" s="87"/>
      <c r="J172" s="87"/>
      <c r="K172" s="20"/>
      <c r="L172" s="20"/>
      <c r="M172" s="87"/>
      <c r="N172" s="20"/>
      <c r="O172" s="87"/>
      <c r="P172" s="5"/>
      <c r="Q172" s="14"/>
      <c r="R172" s="14"/>
      <c r="S172" s="14"/>
      <c r="T172" s="14"/>
      <c r="U172" s="14"/>
      <c r="V172" s="14"/>
      <c r="W172" s="14"/>
      <c r="Z172" s="14"/>
      <c r="AA172" s="14"/>
      <c r="AB172" s="14"/>
      <c r="AC172" s="14"/>
      <c r="AE172" s="14"/>
      <c r="AF172" s="14"/>
      <c r="AG172" s="14"/>
      <c r="AI172" s="14"/>
      <c r="AJ172" s="14"/>
      <c r="AL172" s="14"/>
      <c r="AM172" s="14"/>
      <c r="AO172" s="14"/>
      <c r="AP172" s="17"/>
      <c r="AR172" s="14"/>
      <c r="AW172" s="14"/>
      <c r="AX172" s="78"/>
      <c r="AY172" s="78"/>
      <c r="AZ172" s="78"/>
      <c r="BA172" s="18"/>
      <c r="BB172" s="18"/>
      <c r="BC172" s="18"/>
      <c r="BD172" s="18"/>
      <c r="BE172" s="18"/>
      <c r="BF172" s="18"/>
      <c r="BG172" s="19"/>
    </row>
    <row r="173" spans="1:59">
      <c r="A173" s="12"/>
      <c r="B173" s="20" t="s">
        <v>519</v>
      </c>
      <c r="C173" s="2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5"/>
    </row>
    <row r="174" spans="1:59" s="61" customFormat="1" ht="15" customHeight="1">
      <c r="A174" s="87"/>
      <c r="B174" s="87"/>
      <c r="C174" s="87"/>
      <c r="D174" s="87"/>
      <c r="E174" s="87"/>
      <c r="F174" s="88"/>
      <c r="G174" s="87"/>
      <c r="H174" s="87"/>
      <c r="I174" s="87"/>
      <c r="J174" s="87"/>
      <c r="K174" s="20"/>
      <c r="L174" s="20"/>
      <c r="M174" s="87"/>
      <c r="N174" s="20"/>
      <c r="O174" s="87"/>
      <c r="P174" s="5"/>
      <c r="Q174" s="14"/>
      <c r="R174" s="14"/>
      <c r="S174" s="14"/>
      <c r="T174" s="14"/>
      <c r="U174" s="14"/>
      <c r="V174" s="14"/>
      <c r="W174" s="14"/>
      <c r="Z174" s="14"/>
      <c r="AA174" s="14"/>
      <c r="AB174" s="14"/>
      <c r="AC174" s="14"/>
      <c r="AE174" s="14"/>
      <c r="AF174" s="14"/>
      <c r="AG174" s="14"/>
      <c r="AI174" s="14"/>
      <c r="AJ174" s="14"/>
      <c r="AL174" s="14"/>
      <c r="AM174" s="14"/>
      <c r="AO174" s="14"/>
      <c r="AP174" s="17"/>
      <c r="AR174" s="14"/>
      <c r="AW174" s="14"/>
      <c r="AX174" s="78"/>
      <c r="AY174" s="78"/>
      <c r="AZ174" s="78"/>
      <c r="BA174" s="18"/>
      <c r="BB174" s="18"/>
      <c r="BC174" s="18"/>
      <c r="BD174" s="18"/>
      <c r="BE174" s="18"/>
      <c r="BF174" s="18"/>
      <c r="BG174" s="19"/>
    </row>
    <row r="175" spans="1:59">
      <c r="A175" s="12" t="s">
        <v>520</v>
      </c>
      <c r="B175" s="20" t="s">
        <v>521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5"/>
    </row>
    <row r="176" spans="1:59" s="61" customFormat="1" ht="15" customHeight="1">
      <c r="A176" s="87" t="s">
        <v>522</v>
      </c>
      <c r="B176" s="87" t="s">
        <v>523</v>
      </c>
      <c r="C176" s="87"/>
      <c r="D176" s="87"/>
      <c r="E176" s="87"/>
      <c r="F176" s="88"/>
      <c r="G176" s="87"/>
      <c r="H176" s="87"/>
      <c r="I176" s="87"/>
      <c r="J176" s="87"/>
      <c r="K176" s="20"/>
      <c r="L176" s="20"/>
      <c r="M176" s="87"/>
      <c r="N176" s="20"/>
      <c r="O176" s="87"/>
      <c r="P176" s="5"/>
      <c r="Q176" s="14"/>
      <c r="R176" s="14"/>
      <c r="S176" s="14"/>
      <c r="T176" s="14"/>
      <c r="U176" s="14"/>
      <c r="V176" s="14"/>
      <c r="W176" s="14"/>
      <c r="Z176" s="14"/>
      <c r="AA176" s="14"/>
      <c r="AB176" s="14"/>
      <c r="AC176" s="14"/>
      <c r="AE176" s="14"/>
      <c r="AF176" s="14"/>
      <c r="AG176" s="14"/>
      <c r="AI176" s="14"/>
      <c r="AJ176" s="14"/>
      <c r="AL176" s="14"/>
      <c r="AM176" s="14"/>
      <c r="AO176" s="14"/>
      <c r="AP176" s="17"/>
      <c r="AR176" s="14"/>
      <c r="AW176" s="14"/>
      <c r="AX176" s="78"/>
      <c r="AY176" s="78"/>
      <c r="AZ176" s="78"/>
      <c r="BA176" s="18"/>
      <c r="BB176" s="18"/>
      <c r="BC176" s="18"/>
      <c r="BD176" s="18"/>
      <c r="BE176" s="18"/>
      <c r="BF176" s="18"/>
      <c r="BG176" s="19"/>
    </row>
    <row r="177" spans="1:59">
      <c r="A177" s="12" t="s">
        <v>524</v>
      </c>
      <c r="B177" s="93" t="s">
        <v>500</v>
      </c>
      <c r="C177" s="20" t="s">
        <v>525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5"/>
    </row>
    <row r="178" spans="1:59" s="61" customFormat="1" ht="15" customHeight="1">
      <c r="A178" s="87"/>
      <c r="B178" s="94" t="s">
        <v>500</v>
      </c>
      <c r="C178" s="87" t="s">
        <v>526</v>
      </c>
      <c r="D178" s="87"/>
      <c r="E178" s="87"/>
      <c r="F178" s="88"/>
      <c r="G178" s="87"/>
      <c r="H178" s="87"/>
      <c r="I178" s="87"/>
      <c r="J178" s="87"/>
      <c r="K178" s="20"/>
      <c r="L178" s="20"/>
      <c r="M178" s="87"/>
      <c r="N178" s="20"/>
      <c r="O178" s="87"/>
      <c r="P178" s="5"/>
      <c r="Q178" s="14"/>
      <c r="R178" s="14"/>
      <c r="S178" s="14"/>
      <c r="T178" s="14"/>
      <c r="U178" s="14"/>
      <c r="V178" s="14"/>
      <c r="W178" s="14"/>
      <c r="Z178" s="14"/>
      <c r="AA178" s="14"/>
      <c r="AB178" s="14"/>
      <c r="AC178" s="14"/>
      <c r="AE178" s="14"/>
      <c r="AF178" s="14"/>
      <c r="AG178" s="14"/>
      <c r="AI178" s="14"/>
      <c r="AJ178" s="14"/>
      <c r="AL178" s="14"/>
      <c r="AM178" s="14"/>
      <c r="AO178" s="14"/>
      <c r="AP178" s="17"/>
      <c r="AR178" s="14"/>
      <c r="AW178" s="14"/>
      <c r="AX178" s="78"/>
      <c r="AY178" s="78"/>
      <c r="AZ178" s="78"/>
      <c r="BA178" s="18"/>
      <c r="BB178" s="18"/>
      <c r="BC178" s="18"/>
      <c r="BD178" s="18"/>
      <c r="BE178" s="18"/>
      <c r="BF178" s="18"/>
      <c r="BG178" s="19"/>
    </row>
    <row r="179" spans="1:59">
      <c r="A179" s="12"/>
      <c r="B179" s="93"/>
      <c r="C179" s="20" t="s">
        <v>527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5"/>
    </row>
    <row r="180" spans="1:59" s="61" customFormat="1" ht="15" customHeight="1">
      <c r="A180" s="87"/>
      <c r="B180" s="94" t="s">
        <v>500</v>
      </c>
      <c r="C180" s="87" t="s">
        <v>528</v>
      </c>
      <c r="D180" s="87"/>
      <c r="E180" s="87"/>
      <c r="F180" s="88"/>
      <c r="G180" s="87"/>
      <c r="H180" s="87"/>
      <c r="I180" s="87"/>
      <c r="J180" s="87"/>
      <c r="K180" s="20"/>
      <c r="L180" s="20"/>
      <c r="M180" s="87"/>
      <c r="N180" s="20"/>
      <c r="O180" s="87"/>
      <c r="P180" s="5"/>
      <c r="Q180" s="14"/>
      <c r="R180" s="14"/>
      <c r="S180" s="14"/>
      <c r="T180" s="14"/>
      <c r="U180" s="14"/>
      <c r="V180" s="14"/>
      <c r="W180" s="14"/>
      <c r="Z180" s="14"/>
      <c r="AA180" s="14"/>
      <c r="AB180" s="14"/>
      <c r="AC180" s="14"/>
      <c r="AE180" s="14"/>
      <c r="AF180" s="14"/>
      <c r="AG180" s="14"/>
      <c r="AI180" s="14"/>
      <c r="AJ180" s="14"/>
      <c r="AL180" s="14"/>
      <c r="AM180" s="14"/>
      <c r="AO180" s="14"/>
      <c r="AP180" s="17"/>
      <c r="AR180" s="14"/>
      <c r="AW180" s="14"/>
      <c r="AX180" s="78"/>
      <c r="AY180" s="78"/>
      <c r="AZ180" s="78"/>
      <c r="BA180" s="18"/>
      <c r="BB180" s="18"/>
      <c r="BC180" s="18"/>
      <c r="BD180" s="18"/>
      <c r="BE180" s="18"/>
      <c r="BF180" s="18"/>
      <c r="BG180" s="19"/>
    </row>
    <row r="181" spans="1:59">
      <c r="A181" s="12"/>
      <c r="B181" s="93" t="s">
        <v>500</v>
      </c>
      <c r="C181" s="20" t="s">
        <v>529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5"/>
    </row>
    <row r="182" spans="1:59" s="61" customFormat="1" ht="15" customHeight="1">
      <c r="A182" s="87"/>
      <c r="B182" s="87"/>
      <c r="C182" s="87"/>
      <c r="D182" s="87"/>
      <c r="E182" s="87"/>
      <c r="F182" s="88"/>
      <c r="G182" s="87"/>
      <c r="H182" s="87"/>
      <c r="I182" s="87"/>
      <c r="J182" s="87"/>
      <c r="K182" s="20"/>
      <c r="L182" s="20"/>
      <c r="M182" s="87"/>
      <c r="N182" s="20"/>
      <c r="O182" s="87"/>
      <c r="P182" s="5"/>
      <c r="Q182" s="14"/>
      <c r="R182" s="14"/>
      <c r="S182" s="14"/>
      <c r="T182" s="14"/>
      <c r="U182" s="14"/>
      <c r="V182" s="14"/>
      <c r="W182" s="14"/>
      <c r="Z182" s="14"/>
      <c r="AA182" s="14"/>
      <c r="AB182" s="14"/>
      <c r="AC182" s="14"/>
      <c r="AE182" s="14"/>
      <c r="AF182" s="14"/>
      <c r="AG182" s="14"/>
      <c r="AI182" s="14"/>
      <c r="AJ182" s="14"/>
      <c r="AL182" s="14"/>
      <c r="AM182" s="14"/>
      <c r="AO182" s="14"/>
      <c r="AP182" s="17"/>
      <c r="AR182" s="14"/>
      <c r="AW182" s="14"/>
      <c r="AX182" s="78"/>
      <c r="AY182" s="78"/>
      <c r="AZ182" s="78"/>
      <c r="BA182" s="18"/>
      <c r="BB182" s="18"/>
      <c r="BC182" s="18"/>
      <c r="BD182" s="18"/>
      <c r="BE182" s="18"/>
      <c r="BF182" s="18"/>
      <c r="BG182" s="19"/>
    </row>
    <row r="183" spans="1:59">
      <c r="A183" s="12" t="s">
        <v>530</v>
      </c>
      <c r="B183" s="20" t="s">
        <v>531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5"/>
    </row>
    <row r="184" spans="1:59" s="61" customFormat="1" ht="15" customHeight="1">
      <c r="A184" s="87"/>
      <c r="B184" s="87"/>
      <c r="C184" s="87"/>
      <c r="D184" s="87"/>
      <c r="E184" s="87"/>
      <c r="F184" s="88"/>
      <c r="G184" s="87"/>
      <c r="H184" s="87"/>
      <c r="I184" s="87"/>
      <c r="J184" s="87"/>
      <c r="K184" s="20"/>
      <c r="L184" s="20"/>
      <c r="M184" s="87"/>
      <c r="N184" s="20"/>
      <c r="O184" s="87"/>
      <c r="P184" s="5"/>
      <c r="Q184" s="14"/>
      <c r="R184" s="14"/>
      <c r="S184" s="14"/>
      <c r="T184" s="14"/>
      <c r="U184" s="14"/>
      <c r="V184" s="14"/>
      <c r="W184" s="14"/>
      <c r="Z184" s="14"/>
      <c r="AA184" s="14"/>
      <c r="AB184" s="14"/>
      <c r="AC184" s="14"/>
      <c r="AE184" s="14"/>
      <c r="AF184" s="14"/>
      <c r="AG184" s="14"/>
      <c r="AI184" s="14"/>
      <c r="AJ184" s="14"/>
      <c r="AL184" s="14"/>
      <c r="AM184" s="14"/>
      <c r="AO184" s="14"/>
      <c r="AP184" s="17"/>
      <c r="AR184" s="14"/>
      <c r="AW184" s="14"/>
      <c r="AX184" s="78"/>
      <c r="AY184" s="78"/>
      <c r="AZ184" s="78"/>
      <c r="BA184" s="18"/>
      <c r="BB184" s="18"/>
      <c r="BC184" s="18"/>
      <c r="BD184" s="18"/>
      <c r="BE184" s="18"/>
      <c r="BF184" s="18"/>
      <c r="BG184" s="19"/>
    </row>
    <row r="185" spans="1:59" ht="15.75" thickBot="1">
      <c r="A185" s="90" t="s">
        <v>532</v>
      </c>
      <c r="B185" s="91" t="s">
        <v>533</v>
      </c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2"/>
    </row>
    <row r="186" spans="1:59">
      <c r="A186" s="82"/>
      <c r="B186" s="83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5"/>
    </row>
    <row r="187" spans="1:59" s="61" customFormat="1" ht="15" customHeight="1">
      <c r="A187" s="86" t="s">
        <v>534</v>
      </c>
      <c r="B187" s="87"/>
      <c r="C187" s="87"/>
      <c r="D187" s="87"/>
      <c r="E187" s="87"/>
      <c r="F187" s="88"/>
      <c r="G187" s="87"/>
      <c r="H187" s="87"/>
      <c r="I187" s="87"/>
      <c r="J187" s="87"/>
      <c r="K187" s="20"/>
      <c r="L187" s="20"/>
      <c r="M187" s="87"/>
      <c r="N187" s="20"/>
      <c r="O187" s="87"/>
      <c r="P187" s="89"/>
      <c r="Q187" s="14"/>
      <c r="R187" s="14"/>
      <c r="S187" s="14"/>
      <c r="T187" s="14"/>
      <c r="U187" s="14"/>
      <c r="V187" s="14"/>
      <c r="W187" s="14"/>
      <c r="Z187" s="14"/>
      <c r="AA187" s="14"/>
      <c r="AB187" s="14"/>
      <c r="AC187" s="14"/>
      <c r="AE187" s="14"/>
      <c r="AF187" s="14"/>
      <c r="AG187" s="14"/>
      <c r="AI187" s="14"/>
      <c r="AJ187" s="14"/>
      <c r="AL187" s="14"/>
      <c r="AM187" s="14"/>
      <c r="AO187" s="14"/>
      <c r="AP187" s="17"/>
      <c r="AR187" s="14"/>
      <c r="AW187" s="14"/>
      <c r="AX187" s="78"/>
      <c r="AY187" s="78"/>
      <c r="AZ187" s="78"/>
      <c r="BA187" s="18"/>
      <c r="BB187" s="18"/>
      <c r="BC187" s="18"/>
      <c r="BD187" s="18"/>
      <c r="BE187" s="18"/>
      <c r="BF187" s="18"/>
      <c r="BG187" s="19"/>
    </row>
    <row r="188" spans="1:59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7"/>
    </row>
    <row r="189" spans="1:59" s="61" customFormat="1" ht="15" customHeight="1">
      <c r="A189" s="86" t="s">
        <v>535</v>
      </c>
      <c r="B189" s="87"/>
      <c r="C189" s="87"/>
      <c r="D189" s="87"/>
      <c r="E189" s="87"/>
      <c r="F189" s="88"/>
      <c r="G189" s="87"/>
      <c r="H189" s="87"/>
      <c r="I189" s="87"/>
      <c r="J189" s="87"/>
      <c r="K189" s="20"/>
      <c r="L189" s="20"/>
      <c r="M189" s="87"/>
      <c r="N189" s="20"/>
      <c r="O189" s="87"/>
      <c r="P189" s="89"/>
      <c r="Q189" s="14"/>
      <c r="R189" s="14"/>
      <c r="S189" s="14"/>
      <c r="T189" s="14"/>
      <c r="U189" s="14"/>
      <c r="V189" s="14"/>
      <c r="W189" s="14"/>
      <c r="Z189" s="14"/>
      <c r="AA189" s="14"/>
      <c r="AB189" s="14"/>
      <c r="AC189" s="14"/>
      <c r="AE189" s="14"/>
      <c r="AF189" s="14"/>
      <c r="AG189" s="14"/>
      <c r="AI189" s="14"/>
      <c r="AJ189" s="14"/>
      <c r="AL189" s="14"/>
      <c r="AM189" s="14"/>
      <c r="AO189" s="14"/>
      <c r="AP189" s="17"/>
      <c r="AR189" s="14"/>
      <c r="AW189" s="14"/>
      <c r="AX189" s="78"/>
      <c r="AY189" s="78"/>
      <c r="AZ189" s="78"/>
      <c r="BA189" s="18"/>
      <c r="BB189" s="18"/>
      <c r="BC189" s="18"/>
      <c r="BD189" s="18"/>
      <c r="BE189" s="18"/>
      <c r="BF189" s="18"/>
      <c r="BG189" s="19"/>
    </row>
    <row r="190" spans="1:59">
      <c r="A190" s="28" t="s">
        <v>130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7"/>
    </row>
    <row r="191" spans="1:59" s="61" customFormat="1" ht="15" customHeight="1">
      <c r="A191" s="86" t="s">
        <v>536</v>
      </c>
      <c r="B191" s="87"/>
      <c r="C191" s="87"/>
      <c r="D191" s="87"/>
      <c r="E191" s="87"/>
      <c r="F191" s="88"/>
      <c r="G191" s="87"/>
      <c r="H191" s="87"/>
      <c r="I191" s="87"/>
      <c r="J191" s="87"/>
      <c r="K191" s="20"/>
      <c r="L191" s="20"/>
      <c r="M191" s="87"/>
      <c r="N191" s="20"/>
      <c r="O191" s="87"/>
      <c r="P191" s="89"/>
      <c r="Q191" s="14"/>
      <c r="R191" s="14"/>
      <c r="S191" s="14"/>
      <c r="T191" s="14"/>
      <c r="U191" s="14"/>
      <c r="V191" s="14"/>
      <c r="W191" s="14"/>
      <c r="Z191" s="14"/>
      <c r="AA191" s="14"/>
      <c r="AB191" s="14"/>
      <c r="AC191" s="14"/>
      <c r="AE191" s="14"/>
      <c r="AF191" s="14"/>
      <c r="AG191" s="14"/>
      <c r="AI191" s="14"/>
      <c r="AJ191" s="14"/>
      <c r="AL191" s="14"/>
      <c r="AM191" s="14"/>
      <c r="AO191" s="14"/>
      <c r="AP191" s="17"/>
      <c r="AR191" s="14"/>
      <c r="AW191" s="14"/>
      <c r="AX191" s="78"/>
      <c r="AY191" s="78"/>
      <c r="AZ191" s="78"/>
      <c r="BA191" s="18"/>
      <c r="BB191" s="18"/>
      <c r="BC191" s="18"/>
      <c r="BD191" s="18"/>
      <c r="BE191" s="18"/>
      <c r="BF191" s="18"/>
      <c r="BG191" s="19"/>
    </row>
    <row r="192" spans="1:59">
      <c r="A192" s="25" t="s">
        <v>537</v>
      </c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7"/>
    </row>
    <row r="193" spans="1:59" s="61" customFormat="1" ht="15" customHeight="1">
      <c r="A193" s="86"/>
      <c r="B193" s="87"/>
      <c r="C193" s="87"/>
      <c r="D193" s="87"/>
      <c r="E193" s="87"/>
      <c r="F193" s="88"/>
      <c r="G193" s="87"/>
      <c r="H193" s="87"/>
      <c r="I193" s="87"/>
      <c r="J193" s="87"/>
      <c r="K193" s="20"/>
      <c r="L193" s="20"/>
      <c r="M193" s="87"/>
      <c r="N193" s="20"/>
      <c r="O193" s="87"/>
      <c r="P193" s="89"/>
      <c r="Q193" s="14"/>
      <c r="R193" s="14"/>
      <c r="S193" s="14"/>
      <c r="T193" s="14"/>
      <c r="U193" s="14"/>
      <c r="V193" s="14"/>
      <c r="W193" s="14"/>
      <c r="Z193" s="14"/>
      <c r="AA193" s="14"/>
      <c r="AB193" s="14"/>
      <c r="AC193" s="14"/>
      <c r="AE193" s="14"/>
      <c r="AF193" s="14"/>
      <c r="AG193" s="14"/>
      <c r="AI193" s="14"/>
      <c r="AJ193" s="14"/>
      <c r="AL193" s="14"/>
      <c r="AM193" s="14"/>
      <c r="AO193" s="14"/>
      <c r="AP193" s="17"/>
      <c r="AR193" s="14"/>
      <c r="AW193" s="14"/>
      <c r="AX193" s="78"/>
      <c r="AY193" s="78"/>
      <c r="AZ193" s="78"/>
      <c r="BA193" s="18"/>
      <c r="BB193" s="18"/>
      <c r="BC193" s="18"/>
      <c r="BD193" s="18"/>
      <c r="BE193" s="18"/>
      <c r="BF193" s="18"/>
      <c r="BG193" s="19"/>
    </row>
    <row r="194" spans="1:59">
      <c r="A194" s="25" t="s">
        <v>538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7"/>
    </row>
    <row r="195" spans="1:59" s="61" customFormat="1" ht="15" customHeight="1">
      <c r="A195" s="86" t="s">
        <v>539</v>
      </c>
      <c r="B195" s="87"/>
      <c r="C195" s="87"/>
      <c r="D195" s="87"/>
      <c r="E195" s="87"/>
      <c r="F195" s="88"/>
      <c r="G195" s="87"/>
      <c r="H195" s="87"/>
      <c r="I195" s="87"/>
      <c r="J195" s="87"/>
      <c r="K195" s="20"/>
      <c r="L195" s="20"/>
      <c r="M195" s="87"/>
      <c r="N195" s="20"/>
      <c r="O195" s="87"/>
      <c r="P195" s="89"/>
      <c r="Q195" s="14"/>
      <c r="R195" s="14"/>
      <c r="S195" s="14"/>
      <c r="T195" s="14"/>
      <c r="U195" s="14"/>
      <c r="V195" s="14"/>
      <c r="W195" s="14"/>
      <c r="Z195" s="14"/>
      <c r="AA195" s="14"/>
      <c r="AB195" s="14"/>
      <c r="AC195" s="14"/>
      <c r="AE195" s="14"/>
      <c r="AF195" s="14"/>
      <c r="AG195" s="14"/>
      <c r="AI195" s="14"/>
      <c r="AJ195" s="14"/>
      <c r="AL195" s="14"/>
      <c r="AM195" s="14"/>
      <c r="AO195" s="14"/>
      <c r="AP195" s="17"/>
      <c r="AR195" s="14"/>
      <c r="AW195" s="14"/>
      <c r="AX195" s="78"/>
      <c r="AY195" s="78"/>
      <c r="AZ195" s="78"/>
      <c r="BA195" s="18"/>
      <c r="BB195" s="18"/>
      <c r="BC195" s="18"/>
      <c r="BD195" s="18"/>
      <c r="BE195" s="18"/>
      <c r="BF195" s="18"/>
      <c r="BG195" s="19"/>
    </row>
    <row r="196" spans="1:59">
      <c r="A196" s="25" t="s">
        <v>540</v>
      </c>
      <c r="B196" s="26" t="s">
        <v>541</v>
      </c>
      <c r="C196" s="26" t="s">
        <v>542</v>
      </c>
      <c r="D196" s="26"/>
      <c r="E196" s="26"/>
      <c r="F196" s="26"/>
      <c r="G196" s="26"/>
      <c r="H196" s="26" t="s">
        <v>543</v>
      </c>
      <c r="I196" s="26"/>
      <c r="J196" s="26"/>
      <c r="K196" s="26"/>
      <c r="L196" s="26"/>
      <c r="M196" s="29">
        <f>(4439.26 + 1150.27 * 12)/12</f>
        <v>1520.2083333333333</v>
      </c>
      <c r="N196" s="26" t="s">
        <v>544</v>
      </c>
      <c r="O196" s="26"/>
      <c r="P196" s="27"/>
    </row>
    <row r="197" spans="1:59" s="61" customFormat="1" ht="15" customHeight="1">
      <c r="A197" s="86"/>
      <c r="B197" s="87" t="s">
        <v>545</v>
      </c>
      <c r="C197" s="87" t="s">
        <v>546</v>
      </c>
      <c r="D197" s="87"/>
      <c r="E197" s="87"/>
      <c r="F197" s="88"/>
      <c r="G197" s="87"/>
      <c r="H197" s="87" t="s">
        <v>547</v>
      </c>
      <c r="I197" s="87"/>
      <c r="J197" s="87"/>
      <c r="K197" s="20"/>
      <c r="L197" s="20"/>
      <c r="M197" s="87">
        <f>(4439.26 + 1150.27 * 14)/14</f>
        <v>1467.3600000000001</v>
      </c>
      <c r="N197" s="20" t="s">
        <v>544</v>
      </c>
      <c r="O197" s="87"/>
      <c r="P197" s="89"/>
      <c r="Q197" s="14"/>
      <c r="R197" s="14"/>
      <c r="S197" s="14"/>
      <c r="T197" s="14"/>
      <c r="U197" s="14"/>
      <c r="V197" s="14"/>
      <c r="W197" s="14"/>
      <c r="Z197" s="14"/>
      <c r="AA197" s="14"/>
      <c r="AB197" s="14"/>
      <c r="AC197" s="14"/>
      <c r="AE197" s="14"/>
      <c r="AF197" s="14"/>
      <c r="AG197" s="14"/>
      <c r="AI197" s="14"/>
      <c r="AJ197" s="14"/>
      <c r="AL197" s="14"/>
      <c r="AM197" s="14"/>
      <c r="AO197" s="14"/>
      <c r="AP197" s="17"/>
      <c r="AR197" s="14"/>
      <c r="AW197" s="14"/>
      <c r="AX197" s="78"/>
      <c r="AY197" s="78"/>
      <c r="AZ197" s="78"/>
      <c r="BA197" s="18"/>
      <c r="BB197" s="18"/>
      <c r="BC197" s="18"/>
      <c r="BD197" s="18"/>
      <c r="BE197" s="18"/>
      <c r="BF197" s="18"/>
      <c r="BG197" s="19"/>
    </row>
    <row r="198" spans="1:59">
      <c r="A198" s="25"/>
      <c r="B198" s="26" t="s">
        <v>548</v>
      </c>
      <c r="C198" s="26" t="s">
        <v>549</v>
      </c>
      <c r="D198" s="26"/>
      <c r="E198" s="26"/>
      <c r="F198" s="26"/>
      <c r="G198" s="26"/>
      <c r="H198" s="26" t="s">
        <v>550</v>
      </c>
      <c r="I198" s="26"/>
      <c r="J198" s="26"/>
      <c r="K198" s="26"/>
      <c r="L198" s="26"/>
      <c r="M198" s="29">
        <f>(4439.26 + 1150.27 * 20)/20</f>
        <v>1372.2330000000002</v>
      </c>
      <c r="N198" s="26" t="s">
        <v>544</v>
      </c>
      <c r="O198" s="26"/>
      <c r="P198" s="27"/>
    </row>
    <row r="199" spans="1:59" ht="15" customHeight="1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7"/>
    </row>
    <row r="200" spans="1:59" ht="15" customHeight="1">
      <c r="A200" s="25" t="s">
        <v>551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7"/>
    </row>
    <row r="201" spans="1:59" ht="15" customHeight="1">
      <c r="A201" s="25" t="s">
        <v>552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7"/>
    </row>
    <row r="202" spans="1:59" s="61" customFormat="1" ht="15" customHeight="1">
      <c r="A202" s="25" t="s">
        <v>553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7"/>
    </row>
    <row r="203" spans="1:59">
      <c r="A203" s="25" t="s">
        <v>554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7"/>
    </row>
    <row r="204" spans="1:59" s="61" customFormat="1" ht="15" customHeigh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7"/>
    </row>
    <row r="205" spans="1:59">
      <c r="A205" s="25" t="s">
        <v>555</v>
      </c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7"/>
    </row>
    <row r="206" spans="1:59" s="61" customFormat="1">
      <c r="A206" s="25" t="s">
        <v>556</v>
      </c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7"/>
    </row>
    <row r="207" spans="1:59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7"/>
    </row>
    <row r="208" spans="1:59" s="61" customFormat="1">
      <c r="A208" s="25" t="s">
        <v>557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7"/>
    </row>
    <row r="209" spans="1:16">
      <c r="A209" s="30" t="s">
        <v>558</v>
      </c>
      <c r="B209" s="26" t="s">
        <v>559</v>
      </c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7"/>
    </row>
    <row r="210" spans="1:16" s="61" customFormat="1">
      <c r="A210" s="25" t="s">
        <v>560</v>
      </c>
      <c r="B210" s="26" t="s">
        <v>561</v>
      </c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7"/>
    </row>
    <row r="211" spans="1:16">
      <c r="A211" s="30" t="s">
        <v>562</v>
      </c>
      <c r="B211" s="26" t="s">
        <v>563</v>
      </c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7"/>
    </row>
    <row r="212" spans="1:16" s="61" customFormat="1">
      <c r="A212" s="25" t="s">
        <v>564</v>
      </c>
      <c r="B212" s="26" t="s">
        <v>565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7"/>
    </row>
    <row r="213" spans="1:16">
      <c r="A213" s="25" t="s">
        <v>566</v>
      </c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7"/>
    </row>
    <row r="214" spans="1:16" s="61" customFormat="1">
      <c r="A214" s="2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7"/>
    </row>
    <row r="215" spans="1:16">
      <c r="A215" s="25" t="s">
        <v>567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7"/>
    </row>
    <row r="216" spans="1:16" s="61" customFormat="1">
      <c r="A216" s="25" t="s">
        <v>568</v>
      </c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7"/>
    </row>
    <row r="217" spans="1:16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7"/>
    </row>
    <row r="218" spans="1:16" s="61" customFormat="1">
      <c r="A218" s="25" t="s">
        <v>569</v>
      </c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7"/>
    </row>
    <row r="219" spans="1:16">
      <c r="A219" s="25" t="s">
        <v>570</v>
      </c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7"/>
    </row>
    <row r="220" spans="1:16" s="61" customFormat="1">
      <c r="A220" s="25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7"/>
    </row>
    <row r="221" spans="1:16">
      <c r="A221" s="25" t="s">
        <v>571</v>
      </c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7"/>
    </row>
    <row r="222" spans="1:16" ht="15.75" thickBot="1">
      <c r="A222" s="31" t="s">
        <v>572</v>
      </c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3"/>
    </row>
    <row r="225" spans="1:2">
      <c r="A225" s="34">
        <v>42229</v>
      </c>
    </row>
    <row r="226" spans="1:2">
      <c r="A226" s="93" t="s">
        <v>500</v>
      </c>
      <c r="B226" s="2" t="s">
        <v>573</v>
      </c>
    </row>
    <row r="227" spans="1:2">
      <c r="A227" s="93"/>
      <c r="B227" s="2" t="s">
        <v>574</v>
      </c>
    </row>
    <row r="228" spans="1:2">
      <c r="A228" s="93" t="s">
        <v>500</v>
      </c>
      <c r="B228" s="2" t="s">
        <v>575</v>
      </c>
    </row>
  </sheetData>
  <autoFilter ref="A32:AW117">
    <filterColumn colId="22">
      <filters>
        <filter val="pkgEER"/>
        <filter val="pkgSEER"/>
      </filters>
    </filterColumn>
    <filterColumn colId="31">
      <filters>
        <filter val="dxAC-Com-Pkg-110to135kBTUh-EER11.5-2Spd"/>
        <filter val="dxAC-Com-Pkg-110to135kBTUh-EER12.0-2Spd"/>
        <filter val="dxAC-Com-Pkg-110to135kBTUh-EER12.5-2Spd"/>
        <filter val="dxAC-Com-Pkg-55to65kBTUh-SEER-15.0"/>
        <filter val="dxAC-Com-Pkg-55to65kBTUh-SEER-16.0"/>
        <filter val="dxAC-Com-Pkg-55to65kBTUh-SEER-17.0"/>
        <filter val="dxAC-Com-Pkg-55to65kBTUh-SEER-18.0"/>
        <filter val="dxAC-Com-Pkg-65to110kBTUh-EER11.5-2Spd"/>
        <filter val="dxAC-Com-Pkg-65to110kBTUh-EER12.0-2Spd"/>
        <filter val="dxAC-Com-Pkg-65to110kBTUh-EER13.0-2Spd"/>
        <filter val="dxAC-Com-Pkg-lt55kBTUh-SEER-15.0"/>
        <filter val="dxAC-Com-Pkg-lt55kBTUh-SEER-16.0"/>
        <filter val="dxAC-Com-Pkg-lt55kBTUh-SEER-17.0"/>
        <filter val="dxAC-Com-Pkg-lt55kBTUh-SEER-18.0"/>
        <filter val="dxHP-Com-Pkg-55to65kBTUh-SEER-15.0"/>
        <filter val="dxHP-Com-Pkg-55to65kBTUh-SEER-16.0"/>
        <filter val="dxHP-Com-Pkg-55to65kBTUh-SEER-17.0"/>
        <filter val="dxHP-Com-Pkg-lt55kBTUh-SEER-15.0"/>
        <filter val="dxHP-Com-Pkg-lt55kBTUh-SEER-16.0"/>
        <filter val="dxHP-Com-Pkg-lt55kBTUh-SEER-17.0"/>
      </filters>
    </filterColumn>
    <sortState ref="A8:AW125">
      <sortCondition ref="A7:A92"/>
    </sortState>
  </autoFilter>
  <mergeCells count="3">
    <mergeCell ref="BA30:BH30"/>
    <mergeCell ref="BA31:BC31"/>
    <mergeCell ref="BD31:BF3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30"/>
  <sheetViews>
    <sheetView workbookViewId="0">
      <selection activeCell="G43" sqref="G43"/>
    </sheetView>
  </sheetViews>
  <sheetFormatPr defaultRowHeight="15"/>
  <cols>
    <col min="3" max="3" width="12.42578125" customWidth="1"/>
    <col min="4" max="4" width="16.5703125" customWidth="1"/>
  </cols>
  <sheetData>
    <row r="1" spans="2:2" s="61" customFormat="1"/>
    <row r="2" spans="2:2" s="61" customFormat="1"/>
    <row r="3" spans="2:2" s="61" customFormat="1"/>
    <row r="4" spans="2:2" s="61" customFormat="1"/>
    <row r="5" spans="2:2" s="61" customFormat="1"/>
    <row r="6" spans="2:2" s="61" customFormat="1"/>
    <row r="7" spans="2:2" s="61" customFormat="1"/>
    <row r="8" spans="2:2" s="61" customFormat="1">
      <c r="B8" s="1" t="s">
        <v>1750</v>
      </c>
    </row>
    <row r="9" spans="2:2">
      <c r="B9" s="57" t="s">
        <v>1752</v>
      </c>
    </row>
    <row r="10" spans="2:2">
      <c r="B10" t="s">
        <v>1737</v>
      </c>
    </row>
    <row r="25" spans="3:7" ht="15.75" thickBot="1"/>
    <row r="26" spans="3:7" ht="26.25" thickBot="1">
      <c r="C26" s="134" t="s">
        <v>576</v>
      </c>
      <c r="D26" s="135"/>
      <c r="E26" s="49" t="s">
        <v>577</v>
      </c>
      <c r="F26" s="49" t="s">
        <v>1738</v>
      </c>
      <c r="G26" s="49" t="s">
        <v>1739</v>
      </c>
    </row>
    <row r="27" spans="3:7" ht="25.5">
      <c r="C27" s="136" t="s">
        <v>578</v>
      </c>
      <c r="D27" s="51" t="s">
        <v>579</v>
      </c>
      <c r="E27" s="51" t="s">
        <v>1740</v>
      </c>
      <c r="F27" s="51" t="s">
        <v>1741</v>
      </c>
      <c r="G27" s="51" t="s">
        <v>1742</v>
      </c>
    </row>
    <row r="28" spans="3:7" ht="15.75" thickBot="1">
      <c r="C28" s="137"/>
      <c r="D28" s="53" t="s">
        <v>1743</v>
      </c>
      <c r="E28" s="56">
        <v>0</v>
      </c>
      <c r="F28" s="53" t="s">
        <v>1744</v>
      </c>
      <c r="G28" s="53" t="s">
        <v>1745</v>
      </c>
    </row>
    <row r="29" spans="3:7" ht="37.5" customHeight="1">
      <c r="C29" s="136" t="s">
        <v>1746</v>
      </c>
      <c r="D29" s="51" t="s">
        <v>579</v>
      </c>
      <c r="E29" s="51" t="s">
        <v>1747</v>
      </c>
      <c r="F29" s="51" t="s">
        <v>1741</v>
      </c>
      <c r="G29" s="51" t="s">
        <v>1742</v>
      </c>
    </row>
    <row r="30" spans="3:7" ht="18" customHeight="1" thickBot="1">
      <c r="C30" s="137"/>
      <c r="D30" s="53" t="s">
        <v>1743</v>
      </c>
      <c r="E30" s="56">
        <v>0</v>
      </c>
      <c r="F30" s="53" t="s">
        <v>1748</v>
      </c>
      <c r="G30" s="53" t="s">
        <v>1749</v>
      </c>
    </row>
  </sheetData>
  <mergeCells count="3">
    <mergeCell ref="C26:D26"/>
    <mergeCell ref="C27:C28"/>
    <mergeCell ref="C29:C30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3"/>
  <sheetViews>
    <sheetView workbookViewId="0">
      <selection activeCell="I23" sqref="I23"/>
    </sheetView>
  </sheetViews>
  <sheetFormatPr defaultRowHeight="15"/>
  <cols>
    <col min="1" max="1" width="24" bestFit="1" customWidth="1"/>
    <col min="2" max="3" width="18" style="44" customWidth="1"/>
    <col min="4" max="4" width="19.140625" style="44" bestFit="1" customWidth="1"/>
    <col min="5" max="5" width="22.85546875" bestFit="1" customWidth="1"/>
    <col min="6" max="6" width="13.28515625" customWidth="1"/>
    <col min="7" max="7" width="11" customWidth="1"/>
    <col min="8" max="8" width="11.42578125" customWidth="1"/>
    <col min="9" max="9" width="50.140625" bestFit="1" customWidth="1"/>
  </cols>
  <sheetData>
    <row r="1" spans="1:11" s="61" customFormat="1"/>
    <row r="2" spans="1:11" s="61" customFormat="1"/>
    <row r="3" spans="1:11" s="61" customFormat="1"/>
    <row r="4" spans="1:11" s="61" customFormat="1"/>
    <row r="5" spans="1:11" s="61" customFormat="1"/>
    <row r="6" spans="1:11" s="61" customFormat="1"/>
    <row r="7" spans="1:11" s="61" customFormat="1"/>
    <row r="8" spans="1:11">
      <c r="A8" s="1" t="s">
        <v>1016</v>
      </c>
    </row>
    <row r="9" spans="1:11">
      <c r="A9" s="57" t="s">
        <v>1753</v>
      </c>
      <c r="F9" s="139" t="s">
        <v>1773</v>
      </c>
      <c r="G9" s="140"/>
      <c r="H9" s="141"/>
    </row>
    <row r="10" spans="1:11">
      <c r="A10" s="96" t="s">
        <v>2</v>
      </c>
      <c r="B10" s="97" t="s">
        <v>998</v>
      </c>
      <c r="C10" s="97" t="s">
        <v>8</v>
      </c>
      <c r="D10" s="97" t="s">
        <v>3</v>
      </c>
      <c r="E10" s="97" t="s">
        <v>1</v>
      </c>
      <c r="F10" s="97">
        <v>3</v>
      </c>
      <c r="G10" s="97">
        <v>4</v>
      </c>
      <c r="H10" s="97">
        <v>5</v>
      </c>
      <c r="I10" s="1" t="s">
        <v>0</v>
      </c>
      <c r="J10" s="1" t="s">
        <v>1012</v>
      </c>
      <c r="K10" s="61"/>
    </row>
    <row r="11" spans="1:11">
      <c r="A11" s="98" t="s">
        <v>996</v>
      </c>
      <c r="B11" s="99" t="s">
        <v>999</v>
      </c>
      <c r="C11" s="99" t="s">
        <v>1010</v>
      </c>
      <c r="D11" s="99" t="s">
        <v>1002</v>
      </c>
      <c r="E11" s="99" t="s">
        <v>1009</v>
      </c>
      <c r="F11" s="100"/>
      <c r="G11" s="100"/>
      <c r="H11" s="100"/>
      <c r="I11" s="61" t="s">
        <v>1008</v>
      </c>
      <c r="J11" s="61" t="s">
        <v>1006</v>
      </c>
      <c r="K11" s="61"/>
    </row>
    <row r="12" spans="1:11">
      <c r="A12" s="101" t="s">
        <v>996</v>
      </c>
      <c r="B12" s="102" t="s">
        <v>1000</v>
      </c>
      <c r="C12" s="102">
        <v>17.5</v>
      </c>
      <c r="D12" s="102" t="s">
        <v>1011</v>
      </c>
      <c r="E12" s="102" t="s">
        <v>1013</v>
      </c>
      <c r="F12" s="103"/>
      <c r="G12" s="103"/>
      <c r="H12" s="103"/>
      <c r="I12" s="61" t="s">
        <v>1007</v>
      </c>
      <c r="J12" s="61" t="s">
        <v>1005</v>
      </c>
      <c r="K12" s="61"/>
    </row>
    <row r="13" spans="1:11">
      <c r="A13" s="98" t="s">
        <v>996</v>
      </c>
      <c r="B13" s="99" t="s">
        <v>997</v>
      </c>
      <c r="C13" s="99">
        <v>15</v>
      </c>
      <c r="D13" s="99" t="s">
        <v>1003</v>
      </c>
      <c r="E13" s="99" t="s">
        <v>1014</v>
      </c>
      <c r="F13" s="110">
        <v>3299</v>
      </c>
      <c r="G13" s="110">
        <v>3799</v>
      </c>
      <c r="H13" s="110">
        <v>4431</v>
      </c>
      <c r="I13" s="61"/>
      <c r="J13" s="61" t="s">
        <v>1001</v>
      </c>
      <c r="K13" s="61"/>
    </row>
    <row r="14" spans="1:11">
      <c r="A14" s="108" t="s">
        <v>996</v>
      </c>
      <c r="B14" s="109" t="s">
        <v>997</v>
      </c>
      <c r="C14" s="109">
        <v>14</v>
      </c>
      <c r="D14" s="109" t="s">
        <v>1004</v>
      </c>
      <c r="E14" s="109" t="s">
        <v>1015</v>
      </c>
      <c r="F14" s="111">
        <v>2999</v>
      </c>
      <c r="G14" s="111">
        <v>3499</v>
      </c>
      <c r="H14" s="111">
        <v>3999</v>
      </c>
      <c r="I14" s="61"/>
      <c r="J14" s="61" t="s">
        <v>1001</v>
      </c>
      <c r="K14" s="61"/>
    </row>
    <row r="15" spans="1:11">
      <c r="A15" s="61"/>
      <c r="B15" s="61"/>
      <c r="C15" s="61"/>
      <c r="D15" s="61"/>
      <c r="E15" s="61"/>
      <c r="F15" s="61"/>
      <c r="G15" s="61"/>
      <c r="H15" s="61"/>
      <c r="J15" t="s">
        <v>1001</v>
      </c>
    </row>
    <row r="16" spans="1:11">
      <c r="A16" s="45"/>
      <c r="B16"/>
      <c r="C16"/>
      <c r="D16"/>
    </row>
    <row r="17" spans="1:8">
      <c r="A17" s="45"/>
      <c r="B17"/>
      <c r="C17"/>
      <c r="D17"/>
      <c r="E17" s="61"/>
      <c r="F17" s="138" t="s">
        <v>1774</v>
      </c>
      <c r="G17" s="138"/>
      <c r="H17" s="138"/>
    </row>
    <row r="18" spans="1:8">
      <c r="A18" s="45"/>
      <c r="B18"/>
      <c r="C18"/>
      <c r="D18"/>
      <c r="E18" s="104" t="s">
        <v>1098</v>
      </c>
      <c r="F18" s="105">
        <v>3</v>
      </c>
      <c r="G18" s="105">
        <v>4</v>
      </c>
      <c r="H18" s="105">
        <v>5</v>
      </c>
    </row>
    <row r="19" spans="1:8">
      <c r="A19" s="45"/>
      <c r="B19"/>
      <c r="C19"/>
      <c r="D19"/>
      <c r="E19" s="101" t="s">
        <v>1101</v>
      </c>
      <c r="F19" s="106">
        <f t="shared" ref="F19:H20" si="0">F13/F$10</f>
        <v>1099.6666666666667</v>
      </c>
      <c r="G19" s="106">
        <f t="shared" si="0"/>
        <v>949.75</v>
      </c>
      <c r="H19" s="106">
        <f t="shared" si="0"/>
        <v>886.2</v>
      </c>
    </row>
    <row r="20" spans="1:8">
      <c r="A20" s="46"/>
      <c r="B20"/>
      <c r="C20"/>
      <c r="D20"/>
      <c r="E20" s="98" t="s">
        <v>1100</v>
      </c>
      <c r="F20" s="107">
        <f t="shared" si="0"/>
        <v>999.66666666666663</v>
      </c>
      <c r="G20" s="107">
        <f t="shared" si="0"/>
        <v>874.75</v>
      </c>
      <c r="H20" s="107">
        <f t="shared" si="0"/>
        <v>799.8</v>
      </c>
    </row>
    <row r="21" spans="1:8">
      <c r="A21" s="46"/>
      <c r="B21"/>
      <c r="C21"/>
      <c r="D21"/>
      <c r="E21" s="101" t="s">
        <v>1099</v>
      </c>
      <c r="F21" s="106">
        <f>F19-F20</f>
        <v>100.00000000000011</v>
      </c>
      <c r="G21" s="106">
        <f>G19-G20</f>
        <v>75</v>
      </c>
      <c r="H21" s="106">
        <f>H19-H20</f>
        <v>86.400000000000091</v>
      </c>
    </row>
    <row r="22" spans="1:8">
      <c r="A22" s="45"/>
      <c r="B22"/>
      <c r="C22"/>
      <c r="D22"/>
    </row>
    <row r="23" spans="1:8" ht="15.75">
      <c r="A23" s="47"/>
      <c r="B23"/>
      <c r="C23"/>
      <c r="D23"/>
    </row>
  </sheetData>
  <mergeCells count="2">
    <mergeCell ref="F17:H17"/>
    <mergeCell ref="F9:H9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57"/>
  <sheetViews>
    <sheetView zoomScale="70" zoomScaleNormal="70" workbookViewId="0">
      <selection activeCell="A44" sqref="A44:XFD44"/>
    </sheetView>
  </sheetViews>
  <sheetFormatPr defaultRowHeight="15"/>
  <cols>
    <col min="1" max="1" width="22.140625" bestFit="1" customWidth="1"/>
    <col min="2" max="2" width="12.140625" bestFit="1" customWidth="1"/>
    <col min="3" max="3" width="21" bestFit="1" customWidth="1"/>
    <col min="4" max="4" width="59.42578125" bestFit="1" customWidth="1"/>
    <col min="5" max="5" width="28.42578125" customWidth="1"/>
    <col min="6" max="6" width="40.42578125" customWidth="1"/>
    <col min="12" max="12" width="10" bestFit="1" customWidth="1"/>
    <col min="13" max="13" width="11.85546875" bestFit="1" customWidth="1"/>
    <col min="14" max="14" width="23.5703125" bestFit="1" customWidth="1"/>
    <col min="15" max="15" width="12.140625" bestFit="1" customWidth="1"/>
    <col min="16" max="17" width="9.140625" style="39"/>
    <col min="18" max="18" width="32.140625" customWidth="1"/>
    <col min="19" max="19" width="23.5703125" customWidth="1"/>
    <col min="20" max="20" width="31.5703125" customWidth="1"/>
    <col min="21" max="21" width="14.7109375" customWidth="1"/>
    <col min="22" max="22" width="10.85546875" customWidth="1"/>
    <col min="23" max="23" width="17.85546875" customWidth="1"/>
    <col min="24" max="24" width="11" customWidth="1"/>
    <col min="25" max="25" width="29" customWidth="1"/>
    <col min="26" max="26" width="13.140625" customWidth="1"/>
    <col min="27" max="27" width="16" customWidth="1"/>
    <col min="28" max="28" width="13.140625" customWidth="1"/>
    <col min="29" max="29" width="10.85546875" customWidth="1"/>
    <col min="30" max="30" width="16.28515625" customWidth="1"/>
    <col min="31" max="31" width="20.7109375" customWidth="1"/>
    <col min="32" max="33" width="20.42578125" customWidth="1"/>
    <col min="34" max="40" width="29.42578125" customWidth="1"/>
    <col min="41" max="41" width="28" customWidth="1"/>
    <col min="42" max="42" width="20.42578125" customWidth="1"/>
    <col min="43" max="43" width="28" customWidth="1"/>
    <col min="44" max="44" width="20.42578125" customWidth="1"/>
    <col min="45" max="45" width="28" customWidth="1"/>
    <col min="46" max="46" width="20.42578125" customWidth="1"/>
    <col min="47" max="47" width="30.28515625" customWidth="1"/>
    <col min="48" max="48" width="32.140625" customWidth="1"/>
    <col min="49" max="49" width="23.5703125" customWidth="1"/>
    <col min="50" max="50" width="31.5703125" bestFit="1" customWidth="1"/>
    <col min="51" max="51" width="33.7109375" customWidth="1"/>
    <col min="52" max="52" width="14.7109375" customWidth="1"/>
    <col min="53" max="53" width="10.85546875" customWidth="1"/>
    <col min="54" max="54" width="17.85546875" customWidth="1"/>
    <col min="55" max="55" width="11" customWidth="1"/>
    <col min="56" max="56" width="29" bestFit="1" customWidth="1"/>
    <col min="57" max="57" width="13.140625" customWidth="1"/>
    <col min="58" max="58" width="16" customWidth="1"/>
    <col min="59" max="59" width="13.140625" customWidth="1"/>
    <col min="60" max="60" width="10.85546875" customWidth="1"/>
    <col min="61" max="61" width="16.28515625" customWidth="1"/>
    <col min="62" max="62" width="20.42578125" bestFit="1" customWidth="1"/>
    <col min="63" max="63" width="20.85546875" bestFit="1" customWidth="1"/>
    <col min="64" max="64" width="21.7109375" bestFit="1" customWidth="1"/>
    <col min="65" max="65" width="21.140625" bestFit="1" customWidth="1"/>
    <col min="66" max="66" width="20.7109375" bestFit="1" customWidth="1"/>
    <col min="67" max="67" width="21.42578125" bestFit="1" customWidth="1"/>
    <col min="68" max="69" width="20.85546875" bestFit="1" customWidth="1"/>
    <col min="70" max="70" width="21.7109375" bestFit="1" customWidth="1"/>
    <col min="71" max="71" width="21.140625" bestFit="1" customWidth="1"/>
    <col min="72" max="72" width="20.7109375" bestFit="1" customWidth="1"/>
    <col min="73" max="73" width="21.42578125" bestFit="1" customWidth="1"/>
    <col min="74" max="74" width="20.85546875" bestFit="1" customWidth="1"/>
    <col min="75" max="75" width="16.28515625" bestFit="1" customWidth="1"/>
  </cols>
  <sheetData>
    <row r="1" spans="1:32" s="61" customFormat="1"/>
    <row r="2" spans="1:32" s="61" customFormat="1"/>
    <row r="3" spans="1:32" s="61" customFormat="1"/>
    <row r="4" spans="1:32" s="61" customFormat="1"/>
    <row r="5" spans="1:32" s="61" customFormat="1"/>
    <row r="6" spans="1:32" s="61" customFormat="1"/>
    <row r="7" spans="1:32" s="61" customFormat="1"/>
    <row r="8" spans="1:32" s="61" customFormat="1" ht="15.75">
      <c r="B8" s="62" t="s">
        <v>1775</v>
      </c>
    </row>
    <row r="9" spans="1:32" s="61" customFormat="1"/>
    <row r="10" spans="1:32" s="54" customFormat="1">
      <c r="B10" s="54" t="s">
        <v>1772</v>
      </c>
      <c r="C10" s="8" t="s">
        <v>953</v>
      </c>
      <c r="AF10" s="59"/>
    </row>
    <row r="11" spans="1:32" s="54" customFormat="1">
      <c r="A11" s="39"/>
      <c r="AF11" s="8" t="s">
        <v>953</v>
      </c>
    </row>
    <row r="12" spans="1:32" s="54" customFormat="1">
      <c r="A12" s="1" t="s">
        <v>1351</v>
      </c>
      <c r="AF12" s="59"/>
    </row>
    <row r="13" spans="1:32" s="54" customFormat="1">
      <c r="AF13" s="1" t="s">
        <v>1350</v>
      </c>
    </row>
    <row r="14" spans="1:32" s="54" customFormat="1">
      <c r="A14" s="1" t="s">
        <v>1754</v>
      </c>
      <c r="AF14" s="59"/>
    </row>
    <row r="15" spans="1:32" s="54" customFormat="1"/>
    <row r="16" spans="1:32" s="54" customFormat="1"/>
    <row r="17" s="54" customFormat="1"/>
    <row r="18" s="54" customFormat="1"/>
    <row r="19" s="54" customFormat="1"/>
    <row r="20" s="54" customFormat="1"/>
    <row r="21" s="54" customFormat="1"/>
    <row r="22" s="54" customFormat="1"/>
    <row r="23" s="39" customFormat="1"/>
    <row r="24" s="39" customFormat="1"/>
    <row r="25" s="39" customFormat="1"/>
    <row r="26" s="54" customFormat="1"/>
    <row r="27" s="54" customFormat="1"/>
    <row r="28" s="54" customFormat="1"/>
    <row r="29" s="54" customFormat="1"/>
    <row r="30" s="54" customFormat="1"/>
    <row r="31" s="54" customFormat="1"/>
    <row r="32" s="54" customFormat="1"/>
    <row r="33" spans="10:61" s="54" customFormat="1"/>
    <row r="34" spans="10:61" s="54" customFormat="1"/>
    <row r="35" spans="10:61" s="54" customFormat="1"/>
    <row r="36" spans="10:61" s="54" customFormat="1"/>
    <row r="37" spans="10:61" s="54" customFormat="1"/>
    <row r="38" spans="10:61" s="54" customFormat="1"/>
    <row r="39" spans="10:61" s="54" customFormat="1"/>
    <row r="40" spans="10:61" s="54" customFormat="1"/>
    <row r="41" spans="10:61" s="54" customFormat="1"/>
    <row r="42" spans="10:61" s="54" customFormat="1"/>
    <row r="43" spans="10:61" s="39" customFormat="1"/>
    <row r="44" spans="10:61" s="39" customFormat="1"/>
    <row r="45" spans="10:61" s="39" customFormat="1">
      <c r="AV45" s="6" t="s">
        <v>1352</v>
      </c>
      <c r="AW45" s="6" t="s">
        <v>812</v>
      </c>
      <c r="AX45"/>
      <c r="AY45"/>
      <c r="AZ45"/>
      <c r="BA45"/>
      <c r="BB45"/>
      <c r="BC45"/>
      <c r="BD45"/>
      <c r="BE45"/>
      <c r="BF45"/>
      <c r="BG45"/>
      <c r="BH45"/>
      <c r="BI45"/>
    </row>
    <row r="46" spans="10:61" s="39" customFormat="1">
      <c r="P46" s="55"/>
      <c r="AV46" s="6" t="s">
        <v>6</v>
      </c>
      <c r="AW46" s="59" t="s">
        <v>596</v>
      </c>
      <c r="AX46" s="59" t="s">
        <v>623</v>
      </c>
      <c r="AY46" s="59" t="s">
        <v>913</v>
      </c>
      <c r="AZ46" s="59" t="s">
        <v>662</v>
      </c>
      <c r="BA46" s="59" t="s">
        <v>693</v>
      </c>
      <c r="BB46" s="59" t="s">
        <v>754</v>
      </c>
      <c r="BC46" s="59" t="s">
        <v>700</v>
      </c>
      <c r="BD46" s="59" t="s">
        <v>714</v>
      </c>
      <c r="BE46" s="59" t="s">
        <v>760</v>
      </c>
      <c r="BF46" s="59" t="s">
        <v>787</v>
      </c>
      <c r="BG46" s="59" t="s">
        <v>728</v>
      </c>
      <c r="BH46" s="59" t="s">
        <v>774</v>
      </c>
      <c r="BI46" s="59" t="s">
        <v>7</v>
      </c>
    </row>
    <row r="47" spans="10:61" s="39" customFormat="1">
      <c r="R47" s="6" t="s">
        <v>1352</v>
      </c>
      <c r="S47" s="6" t="s">
        <v>812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V47" s="7" t="s">
        <v>847</v>
      </c>
      <c r="AW47" s="35">
        <v>47000</v>
      </c>
      <c r="AX47" s="35"/>
      <c r="AY47" s="35"/>
      <c r="AZ47" s="35"/>
      <c r="BA47" s="35"/>
      <c r="BB47" s="35">
        <v>60000</v>
      </c>
      <c r="BC47" s="35"/>
      <c r="BD47" s="35"/>
      <c r="BE47" s="35"/>
      <c r="BF47" s="35"/>
      <c r="BG47" s="35"/>
      <c r="BH47" s="35"/>
      <c r="BI47" s="35">
        <v>60000</v>
      </c>
    </row>
    <row r="48" spans="10:61" s="39" customFormat="1">
      <c r="J48" s="41"/>
      <c r="K48" s="41"/>
      <c r="L48" s="41"/>
      <c r="R48" s="6" t="s">
        <v>6</v>
      </c>
      <c r="S48" s="59" t="s">
        <v>596</v>
      </c>
      <c r="T48" s="59" t="s">
        <v>623</v>
      </c>
      <c r="U48" s="59" t="s">
        <v>662</v>
      </c>
      <c r="V48" s="59" t="s">
        <v>693</v>
      </c>
      <c r="W48" s="59" t="s">
        <v>754</v>
      </c>
      <c r="X48" s="59" t="s">
        <v>700</v>
      </c>
      <c r="Y48" s="59" t="s">
        <v>714</v>
      </c>
      <c r="Z48" s="59" t="s">
        <v>760</v>
      </c>
      <c r="AA48" s="59" t="s">
        <v>787</v>
      </c>
      <c r="AB48" s="59" t="s">
        <v>728</v>
      </c>
      <c r="AC48" s="59" t="s">
        <v>774</v>
      </c>
      <c r="AD48" s="4" t="s">
        <v>7</v>
      </c>
      <c r="AV48" s="7" t="s">
        <v>821</v>
      </c>
      <c r="AW48" s="35">
        <v>49000</v>
      </c>
      <c r="AX48" s="35"/>
      <c r="AY48" s="35">
        <v>35600</v>
      </c>
      <c r="AZ48" s="35"/>
      <c r="BA48" s="35"/>
      <c r="BB48" s="35">
        <v>60000</v>
      </c>
      <c r="BC48" s="35"/>
      <c r="BD48" s="35"/>
      <c r="BE48" s="35"/>
      <c r="BF48" s="35"/>
      <c r="BG48" s="35"/>
      <c r="BH48" s="35"/>
      <c r="BI48" s="35">
        <v>60000</v>
      </c>
    </row>
    <row r="49" spans="1:75">
      <c r="A49" s="58" t="s">
        <v>580</v>
      </c>
      <c r="B49" s="58" t="s">
        <v>581</v>
      </c>
      <c r="C49" s="58" t="s">
        <v>582</v>
      </c>
      <c r="D49" s="58" t="s">
        <v>583</v>
      </c>
      <c r="E49" s="58" t="s">
        <v>584</v>
      </c>
      <c r="F49" s="58" t="s">
        <v>585</v>
      </c>
      <c r="G49" s="58" t="s">
        <v>586</v>
      </c>
      <c r="H49" s="58" t="s">
        <v>587</v>
      </c>
      <c r="I49" s="58" t="s">
        <v>588</v>
      </c>
      <c r="J49" s="58" t="s">
        <v>589</v>
      </c>
      <c r="K49" s="58" t="s">
        <v>8</v>
      </c>
      <c r="L49" s="58" t="s">
        <v>590</v>
      </c>
      <c r="M49" s="58" t="s">
        <v>591</v>
      </c>
      <c r="N49" s="58" t="s">
        <v>592</v>
      </c>
      <c r="O49" s="58" t="s">
        <v>593</v>
      </c>
      <c r="R49" s="59" t="s">
        <v>681</v>
      </c>
      <c r="S49" s="35"/>
      <c r="T49" s="35"/>
      <c r="U49" s="35">
        <v>52000</v>
      </c>
      <c r="V49" s="35"/>
      <c r="W49" s="35">
        <v>35200</v>
      </c>
      <c r="X49" s="35">
        <v>52000</v>
      </c>
      <c r="Y49" s="35">
        <v>52000</v>
      </c>
      <c r="Z49" s="35">
        <v>52000</v>
      </c>
      <c r="AA49" s="35">
        <v>52000</v>
      </c>
      <c r="AB49" s="35">
        <v>52000</v>
      </c>
      <c r="AC49" s="35"/>
      <c r="AD49" s="35">
        <v>52000</v>
      </c>
      <c r="AF49" s="59" t="s">
        <v>580</v>
      </c>
      <c r="AG49" s="59" t="s">
        <v>581</v>
      </c>
      <c r="AH49" s="59" t="s">
        <v>582</v>
      </c>
      <c r="AI49" s="59" t="s">
        <v>583</v>
      </c>
      <c r="AJ49" s="59" t="s">
        <v>584</v>
      </c>
      <c r="AK49" s="59" t="s">
        <v>585</v>
      </c>
      <c r="AL49" s="59" t="s">
        <v>586</v>
      </c>
      <c r="AM49" s="59" t="s">
        <v>587</v>
      </c>
      <c r="AN49" s="59" t="s">
        <v>588</v>
      </c>
      <c r="AO49" s="59" t="s">
        <v>589</v>
      </c>
      <c r="AP49" s="59" t="s">
        <v>8</v>
      </c>
      <c r="AQ49" s="59" t="s">
        <v>590</v>
      </c>
      <c r="AR49" s="59" t="s">
        <v>591</v>
      </c>
      <c r="AS49" s="59" t="s">
        <v>592</v>
      </c>
      <c r="AT49" s="59" t="s">
        <v>593</v>
      </c>
      <c r="AV49" s="7" t="s">
        <v>900</v>
      </c>
      <c r="AW49" s="35"/>
      <c r="AX49" s="35">
        <v>58500</v>
      </c>
      <c r="AY49" s="35">
        <v>58500</v>
      </c>
      <c r="AZ49" s="35"/>
      <c r="BA49" s="35"/>
      <c r="BB49" s="35"/>
      <c r="BC49" s="35"/>
      <c r="BD49" s="35"/>
      <c r="BE49" s="35"/>
      <c r="BF49" s="35"/>
      <c r="BG49" s="35"/>
      <c r="BH49" s="35">
        <v>58500</v>
      </c>
      <c r="BI49" s="35">
        <v>58500</v>
      </c>
    </row>
    <row r="50" spans="1:75">
      <c r="A50" s="58" t="s">
        <v>594</v>
      </c>
      <c r="B50" s="58" t="s">
        <v>595</v>
      </c>
      <c r="C50" s="58" t="s">
        <v>596</v>
      </c>
      <c r="D50" s="58" t="s">
        <v>597</v>
      </c>
      <c r="E50" s="58" t="s">
        <v>598</v>
      </c>
      <c r="F50" s="58" t="s">
        <v>599</v>
      </c>
      <c r="G50" s="58" t="s">
        <v>599</v>
      </c>
      <c r="H50" s="58" t="s">
        <v>599</v>
      </c>
      <c r="I50" s="58">
        <v>26200</v>
      </c>
      <c r="J50" s="58" t="s">
        <v>601</v>
      </c>
      <c r="K50" s="58" t="s">
        <v>602</v>
      </c>
      <c r="L50" s="58" t="s">
        <v>603</v>
      </c>
      <c r="M50" s="58" t="s">
        <v>604</v>
      </c>
      <c r="N50" s="58" t="s">
        <v>605</v>
      </c>
      <c r="O50" s="58" t="s">
        <v>606</v>
      </c>
      <c r="P50" s="41"/>
      <c r="R50" s="59" t="s">
        <v>667</v>
      </c>
      <c r="S50" s="35"/>
      <c r="T50" s="35"/>
      <c r="U50" s="35">
        <v>38000</v>
      </c>
      <c r="V50" s="35"/>
      <c r="W50" s="35"/>
      <c r="X50" s="35">
        <v>38000</v>
      </c>
      <c r="Y50" s="35">
        <v>38000</v>
      </c>
      <c r="Z50" s="35">
        <v>38000</v>
      </c>
      <c r="AA50" s="35">
        <v>38000</v>
      </c>
      <c r="AB50" s="35">
        <v>38000</v>
      </c>
      <c r="AC50" s="35"/>
      <c r="AD50" s="35">
        <v>38000</v>
      </c>
      <c r="AF50" s="59" t="s">
        <v>1102</v>
      </c>
      <c r="AG50" s="59" t="s">
        <v>595</v>
      </c>
      <c r="AH50" s="59" t="s">
        <v>596</v>
      </c>
      <c r="AI50" s="59" t="s">
        <v>597</v>
      </c>
      <c r="AJ50" s="59" t="s">
        <v>1103</v>
      </c>
      <c r="AK50" s="59" t="s">
        <v>599</v>
      </c>
      <c r="AL50" s="59" t="s">
        <v>599</v>
      </c>
      <c r="AM50" s="59" t="s">
        <v>599</v>
      </c>
      <c r="AN50" s="59">
        <v>26200</v>
      </c>
      <c r="AO50" s="59" t="s">
        <v>601</v>
      </c>
      <c r="AP50" s="59" t="s">
        <v>602</v>
      </c>
      <c r="AQ50" s="59" t="s">
        <v>1104</v>
      </c>
      <c r="AR50" s="59" t="s">
        <v>604</v>
      </c>
      <c r="AS50" s="59" t="s">
        <v>605</v>
      </c>
      <c r="AT50" s="59" t="s">
        <v>606</v>
      </c>
      <c r="AU50" s="59"/>
      <c r="AV50" s="7" t="s">
        <v>842</v>
      </c>
      <c r="AW50" s="35">
        <v>50000</v>
      </c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>
        <v>50000</v>
      </c>
    </row>
    <row r="51" spans="1:75">
      <c r="A51" s="58" t="s">
        <v>817</v>
      </c>
      <c r="B51" s="58" t="s">
        <v>595</v>
      </c>
      <c r="C51" s="58" t="s">
        <v>596</v>
      </c>
      <c r="D51" s="58" t="s">
        <v>597</v>
      </c>
      <c r="E51" s="58" t="s">
        <v>818</v>
      </c>
      <c r="F51" s="58" t="s">
        <v>599</v>
      </c>
      <c r="G51" s="58" t="s">
        <v>599</v>
      </c>
      <c r="H51" s="58" t="s">
        <v>599</v>
      </c>
      <c r="I51" s="58">
        <v>25400</v>
      </c>
      <c r="J51" s="58" t="s">
        <v>820</v>
      </c>
      <c r="K51" s="58" t="s">
        <v>821</v>
      </c>
      <c r="L51" s="58" t="s">
        <v>603</v>
      </c>
      <c r="M51" s="58" t="s">
        <v>604</v>
      </c>
      <c r="N51" s="58" t="s">
        <v>605</v>
      </c>
      <c r="O51" s="58" t="s">
        <v>606</v>
      </c>
      <c r="P51" s="59"/>
      <c r="R51" s="59" t="s">
        <v>615</v>
      </c>
      <c r="S51" s="35">
        <v>37400</v>
      </c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>
        <v>37400</v>
      </c>
      <c r="AF51" s="59" t="s">
        <v>1105</v>
      </c>
      <c r="AG51" s="59" t="s">
        <v>595</v>
      </c>
      <c r="AH51" s="59" t="s">
        <v>596</v>
      </c>
      <c r="AI51" s="59" t="s">
        <v>597</v>
      </c>
      <c r="AJ51" s="59" t="s">
        <v>1106</v>
      </c>
      <c r="AK51" s="59" t="s">
        <v>599</v>
      </c>
      <c r="AL51" s="59" t="s">
        <v>599</v>
      </c>
      <c r="AM51" s="59" t="s">
        <v>599</v>
      </c>
      <c r="AN51" s="59">
        <v>25400</v>
      </c>
      <c r="AO51" s="59" t="s">
        <v>820</v>
      </c>
      <c r="AP51" s="59" t="s">
        <v>821</v>
      </c>
      <c r="AQ51" s="59" t="s">
        <v>1104</v>
      </c>
      <c r="AR51" s="59" t="s">
        <v>604</v>
      </c>
      <c r="AS51" s="59" t="s">
        <v>605</v>
      </c>
      <c r="AT51" s="59" t="s">
        <v>606</v>
      </c>
      <c r="AU51" s="59"/>
      <c r="AV51" s="7" t="s">
        <v>869</v>
      </c>
      <c r="AW51" s="35">
        <v>59000</v>
      </c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>
        <v>59000</v>
      </c>
    </row>
    <row r="52" spans="1:75">
      <c r="A52" s="58" t="s">
        <v>607</v>
      </c>
      <c r="B52" s="58" t="s">
        <v>595</v>
      </c>
      <c r="C52" s="58" t="s">
        <v>596</v>
      </c>
      <c r="D52" s="58" t="s">
        <v>597</v>
      </c>
      <c r="E52" s="58" t="s">
        <v>608</v>
      </c>
      <c r="F52" s="58" t="s">
        <v>599</v>
      </c>
      <c r="G52" s="58" t="s">
        <v>599</v>
      </c>
      <c r="H52" s="58" t="s">
        <v>599</v>
      </c>
      <c r="I52" s="58">
        <v>26200</v>
      </c>
      <c r="J52" s="58" t="s">
        <v>601</v>
      </c>
      <c r="K52" s="58" t="s">
        <v>602</v>
      </c>
      <c r="L52" s="58" t="s">
        <v>603</v>
      </c>
      <c r="M52" s="58" t="s">
        <v>604</v>
      </c>
      <c r="N52" s="58" t="s">
        <v>605</v>
      </c>
      <c r="O52" s="58" t="s">
        <v>606</v>
      </c>
      <c r="P52" s="59"/>
      <c r="R52" s="59" t="s">
        <v>658</v>
      </c>
      <c r="S52" s="35"/>
      <c r="T52" s="35">
        <v>57000</v>
      </c>
      <c r="U52" s="35"/>
      <c r="V52" s="35"/>
      <c r="W52" s="35"/>
      <c r="X52" s="35"/>
      <c r="Y52" s="35"/>
      <c r="Z52" s="35"/>
      <c r="AA52" s="35"/>
      <c r="AB52" s="35"/>
      <c r="AC52" s="35">
        <v>57000</v>
      </c>
      <c r="AD52" s="35">
        <v>57000</v>
      </c>
      <c r="AF52" s="59" t="s">
        <v>1107</v>
      </c>
      <c r="AG52" s="59" t="s">
        <v>595</v>
      </c>
      <c r="AH52" s="59" t="s">
        <v>596</v>
      </c>
      <c r="AI52" s="59" t="s">
        <v>597</v>
      </c>
      <c r="AJ52" s="59" t="s">
        <v>1108</v>
      </c>
      <c r="AK52" s="59" t="s">
        <v>599</v>
      </c>
      <c r="AL52" s="59" t="s">
        <v>599</v>
      </c>
      <c r="AM52" s="59" t="s">
        <v>599</v>
      </c>
      <c r="AN52" s="59">
        <v>26200</v>
      </c>
      <c r="AO52" s="59" t="s">
        <v>601</v>
      </c>
      <c r="AP52" s="59" t="s">
        <v>602</v>
      </c>
      <c r="AQ52" s="59" t="s">
        <v>1104</v>
      </c>
      <c r="AR52" s="59" t="s">
        <v>604</v>
      </c>
      <c r="AS52" s="59" t="s">
        <v>605</v>
      </c>
      <c r="AT52" s="59" t="s">
        <v>606</v>
      </c>
      <c r="AU52" s="59"/>
      <c r="AV52" s="7" t="s">
        <v>883</v>
      </c>
      <c r="AW52" s="35"/>
      <c r="AX52" s="35">
        <v>49000</v>
      </c>
      <c r="AY52" s="35">
        <v>47500</v>
      </c>
      <c r="AZ52" s="35">
        <v>64000</v>
      </c>
      <c r="BA52" s="35"/>
      <c r="BB52" s="35"/>
      <c r="BC52" s="35">
        <v>64000</v>
      </c>
      <c r="BD52" s="35">
        <v>64000</v>
      </c>
      <c r="BE52" s="35">
        <v>64000</v>
      </c>
      <c r="BF52" s="35">
        <v>64000</v>
      </c>
      <c r="BG52" s="35">
        <v>64000</v>
      </c>
      <c r="BH52" s="35">
        <v>49000</v>
      </c>
      <c r="BI52" s="35">
        <v>64000</v>
      </c>
    </row>
    <row r="53" spans="1:75">
      <c r="A53" s="58" t="s">
        <v>822</v>
      </c>
      <c r="B53" s="58" t="s">
        <v>595</v>
      </c>
      <c r="C53" s="58" t="s">
        <v>596</v>
      </c>
      <c r="D53" s="58" t="s">
        <v>597</v>
      </c>
      <c r="E53" s="58" t="s">
        <v>823</v>
      </c>
      <c r="F53" s="58" t="s">
        <v>599</v>
      </c>
      <c r="G53" s="58" t="s">
        <v>599</v>
      </c>
      <c r="H53" s="58" t="s">
        <v>599</v>
      </c>
      <c r="I53" s="58">
        <v>25400</v>
      </c>
      <c r="J53" s="58" t="s">
        <v>820</v>
      </c>
      <c r="K53" s="58" t="s">
        <v>821</v>
      </c>
      <c r="L53" s="58" t="s">
        <v>603</v>
      </c>
      <c r="M53" s="58" t="s">
        <v>604</v>
      </c>
      <c r="N53" s="58" t="s">
        <v>605</v>
      </c>
      <c r="O53" s="58" t="s">
        <v>606</v>
      </c>
      <c r="P53" s="59"/>
      <c r="R53" s="59" t="s">
        <v>645</v>
      </c>
      <c r="S53" s="35"/>
      <c r="T53" s="35">
        <v>44500</v>
      </c>
      <c r="U53" s="35"/>
      <c r="V53" s="35"/>
      <c r="W53" s="35"/>
      <c r="X53" s="35"/>
      <c r="Y53" s="35"/>
      <c r="Z53" s="35"/>
      <c r="AA53" s="35"/>
      <c r="AB53" s="35"/>
      <c r="AC53" s="35">
        <v>44500</v>
      </c>
      <c r="AD53" s="35">
        <v>44500</v>
      </c>
      <c r="AF53" s="59" t="s">
        <v>1109</v>
      </c>
      <c r="AG53" s="59" t="s">
        <v>595</v>
      </c>
      <c r="AH53" s="59" t="s">
        <v>596</v>
      </c>
      <c r="AI53" s="59" t="s">
        <v>597</v>
      </c>
      <c r="AJ53" s="59" t="s">
        <v>1110</v>
      </c>
      <c r="AK53" s="59" t="s">
        <v>599</v>
      </c>
      <c r="AL53" s="59" t="s">
        <v>599</v>
      </c>
      <c r="AM53" s="59" t="s">
        <v>599</v>
      </c>
      <c r="AN53" s="59">
        <v>25400</v>
      </c>
      <c r="AO53" s="59" t="s">
        <v>820</v>
      </c>
      <c r="AP53" s="59" t="s">
        <v>821</v>
      </c>
      <c r="AQ53" s="59" t="s">
        <v>1104</v>
      </c>
      <c r="AR53" s="59" t="s">
        <v>604</v>
      </c>
      <c r="AS53" s="59" t="s">
        <v>605</v>
      </c>
      <c r="AT53" s="59" t="s">
        <v>606</v>
      </c>
      <c r="AU53" s="59"/>
      <c r="AV53" s="7" t="s">
        <v>1029</v>
      </c>
      <c r="AW53" s="35"/>
      <c r="AX53" s="35"/>
      <c r="AY53" s="35"/>
      <c r="AZ53" s="35"/>
      <c r="BA53" s="35"/>
      <c r="BB53" s="35">
        <v>49000</v>
      </c>
      <c r="BC53" s="35"/>
      <c r="BD53" s="35"/>
      <c r="BE53" s="35"/>
      <c r="BF53" s="35"/>
      <c r="BG53" s="35"/>
      <c r="BH53" s="35"/>
      <c r="BI53" s="35">
        <v>49000</v>
      </c>
    </row>
    <row r="54" spans="1:75">
      <c r="A54" s="58" t="s">
        <v>609</v>
      </c>
      <c r="B54" s="58" t="s">
        <v>595</v>
      </c>
      <c r="C54" s="58" t="s">
        <v>596</v>
      </c>
      <c r="D54" s="58" t="s">
        <v>597</v>
      </c>
      <c r="E54" s="58" t="s">
        <v>610</v>
      </c>
      <c r="F54" s="58" t="s">
        <v>599</v>
      </c>
      <c r="G54" s="58" t="s">
        <v>599</v>
      </c>
      <c r="H54" s="58" t="s">
        <v>599</v>
      </c>
      <c r="I54" s="58">
        <v>26200</v>
      </c>
      <c r="J54" s="58" t="s">
        <v>601</v>
      </c>
      <c r="K54" s="58" t="s">
        <v>602</v>
      </c>
      <c r="L54" s="58" t="s">
        <v>603</v>
      </c>
      <c r="M54" s="58" t="s">
        <v>604</v>
      </c>
      <c r="N54" s="58" t="s">
        <v>605</v>
      </c>
      <c r="O54" s="58" t="s">
        <v>606</v>
      </c>
      <c r="P54" s="59"/>
      <c r="R54" s="59" t="s">
        <v>696</v>
      </c>
      <c r="S54" s="35"/>
      <c r="T54" s="35"/>
      <c r="U54" s="35"/>
      <c r="V54" s="35">
        <v>58000</v>
      </c>
      <c r="W54" s="35"/>
      <c r="X54" s="35"/>
      <c r="Y54" s="35"/>
      <c r="Z54" s="35"/>
      <c r="AA54" s="35"/>
      <c r="AB54" s="35"/>
      <c r="AC54" s="35"/>
      <c r="AD54" s="35">
        <v>58000</v>
      </c>
      <c r="AF54" s="59" t="s">
        <v>1111</v>
      </c>
      <c r="AG54" s="59" t="s">
        <v>595</v>
      </c>
      <c r="AH54" s="59" t="s">
        <v>596</v>
      </c>
      <c r="AI54" s="59" t="s">
        <v>597</v>
      </c>
      <c r="AJ54" s="59" t="s">
        <v>1112</v>
      </c>
      <c r="AK54" s="59" t="s">
        <v>599</v>
      </c>
      <c r="AL54" s="59" t="s">
        <v>599</v>
      </c>
      <c r="AM54" s="59" t="s">
        <v>599</v>
      </c>
      <c r="AN54" s="59">
        <v>26200</v>
      </c>
      <c r="AO54" s="59" t="s">
        <v>601</v>
      </c>
      <c r="AP54" s="59" t="s">
        <v>602</v>
      </c>
      <c r="AQ54" s="59" t="s">
        <v>1104</v>
      </c>
      <c r="AR54" s="59" t="s">
        <v>604</v>
      </c>
      <c r="AS54" s="59" t="s">
        <v>605</v>
      </c>
      <c r="AT54" s="59" t="s">
        <v>606</v>
      </c>
      <c r="AU54" s="59"/>
      <c r="AV54" s="7" t="s">
        <v>681</v>
      </c>
      <c r="AW54" s="35"/>
      <c r="AX54" s="35"/>
      <c r="AY54" s="35"/>
      <c r="AZ54" s="35">
        <v>52000</v>
      </c>
      <c r="BA54" s="35"/>
      <c r="BB54" s="35">
        <v>35200</v>
      </c>
      <c r="BC54" s="35">
        <v>52000</v>
      </c>
      <c r="BD54" s="35">
        <v>52000</v>
      </c>
      <c r="BE54" s="35">
        <v>52000</v>
      </c>
      <c r="BF54" s="35">
        <v>52000</v>
      </c>
      <c r="BG54" s="35">
        <v>52000</v>
      </c>
      <c r="BH54" s="35"/>
      <c r="BI54" s="35">
        <v>52000</v>
      </c>
    </row>
    <row r="55" spans="1:75">
      <c r="A55" s="58" t="s">
        <v>824</v>
      </c>
      <c r="B55" s="58" t="s">
        <v>595</v>
      </c>
      <c r="C55" s="58" t="s">
        <v>596</v>
      </c>
      <c r="D55" s="58" t="s">
        <v>597</v>
      </c>
      <c r="E55" s="58" t="s">
        <v>825</v>
      </c>
      <c r="F55" s="58" t="s">
        <v>599</v>
      </c>
      <c r="G55" s="58" t="s">
        <v>599</v>
      </c>
      <c r="H55" s="58" t="s">
        <v>599</v>
      </c>
      <c r="I55" s="58">
        <v>25400</v>
      </c>
      <c r="J55" s="58" t="s">
        <v>820</v>
      </c>
      <c r="K55" s="58" t="s">
        <v>821</v>
      </c>
      <c r="L55" s="58" t="s">
        <v>603</v>
      </c>
      <c r="M55" s="58" t="s">
        <v>604</v>
      </c>
      <c r="N55" s="58" t="s">
        <v>605</v>
      </c>
      <c r="O55" s="58" t="s">
        <v>606</v>
      </c>
      <c r="P55" s="59"/>
      <c r="R55" s="59" t="s">
        <v>602</v>
      </c>
      <c r="S55" s="35">
        <v>26200</v>
      </c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>
        <v>26200</v>
      </c>
      <c r="AF55" s="59" t="s">
        <v>1113</v>
      </c>
      <c r="AG55" s="59" t="s">
        <v>595</v>
      </c>
      <c r="AH55" s="59" t="s">
        <v>596</v>
      </c>
      <c r="AI55" s="59" t="s">
        <v>597</v>
      </c>
      <c r="AJ55" s="59" t="s">
        <v>1114</v>
      </c>
      <c r="AK55" s="59" t="s">
        <v>599</v>
      </c>
      <c r="AL55" s="59" t="s">
        <v>599</v>
      </c>
      <c r="AM55" s="59" t="s">
        <v>599</v>
      </c>
      <c r="AN55" s="59">
        <v>25400</v>
      </c>
      <c r="AO55" s="59" t="s">
        <v>820</v>
      </c>
      <c r="AP55" s="59" t="s">
        <v>821</v>
      </c>
      <c r="AQ55" s="59" t="s">
        <v>1104</v>
      </c>
      <c r="AR55" s="59" t="s">
        <v>604</v>
      </c>
      <c r="AS55" s="59" t="s">
        <v>605</v>
      </c>
      <c r="AT55" s="59" t="s">
        <v>606</v>
      </c>
      <c r="AU55" s="59"/>
      <c r="AV55" s="7" t="s">
        <v>1243</v>
      </c>
      <c r="AW55" s="35"/>
      <c r="AX55" s="35"/>
      <c r="AY55" s="35"/>
      <c r="AZ55" s="35"/>
      <c r="BA55" s="35">
        <v>58000</v>
      </c>
      <c r="BB55" s="35"/>
      <c r="BC55" s="35"/>
      <c r="BD55" s="35"/>
      <c r="BE55" s="35"/>
      <c r="BF55" s="35"/>
      <c r="BG55" s="35"/>
      <c r="BH55" s="35"/>
      <c r="BI55" s="35">
        <v>58000</v>
      </c>
    </row>
    <row r="56" spans="1:75">
      <c r="A56" s="58" t="s">
        <v>611</v>
      </c>
      <c r="B56" s="58" t="s">
        <v>595</v>
      </c>
      <c r="C56" s="58" t="s">
        <v>596</v>
      </c>
      <c r="D56" s="58" t="s">
        <v>597</v>
      </c>
      <c r="E56" s="58" t="s">
        <v>612</v>
      </c>
      <c r="F56" s="58" t="s">
        <v>599</v>
      </c>
      <c r="G56" s="58" t="s">
        <v>599</v>
      </c>
      <c r="H56" s="58" t="s">
        <v>599</v>
      </c>
      <c r="I56" s="58">
        <v>37400</v>
      </c>
      <c r="J56" s="58" t="s">
        <v>614</v>
      </c>
      <c r="K56" s="58" t="s">
        <v>615</v>
      </c>
      <c r="L56" s="58" t="s">
        <v>603</v>
      </c>
      <c r="M56" s="58" t="s">
        <v>604</v>
      </c>
      <c r="N56" s="58" t="s">
        <v>605</v>
      </c>
      <c r="O56" s="58" t="s">
        <v>606</v>
      </c>
      <c r="P56" s="59"/>
      <c r="R56" s="59" t="s">
        <v>639</v>
      </c>
      <c r="S56" s="35"/>
      <c r="T56" s="35">
        <v>44500</v>
      </c>
      <c r="U56" s="35"/>
      <c r="V56" s="35"/>
      <c r="W56" s="35"/>
      <c r="X56" s="35"/>
      <c r="Y56" s="35"/>
      <c r="Z56" s="35"/>
      <c r="AA56" s="35"/>
      <c r="AB56" s="35"/>
      <c r="AC56" s="35">
        <v>44500</v>
      </c>
      <c r="AD56" s="35">
        <v>44500</v>
      </c>
      <c r="AF56" s="59" t="s">
        <v>1115</v>
      </c>
      <c r="AG56" s="59" t="s">
        <v>595</v>
      </c>
      <c r="AH56" s="59" t="s">
        <v>596</v>
      </c>
      <c r="AI56" s="59" t="s">
        <v>597</v>
      </c>
      <c r="AJ56" s="59" t="s">
        <v>1116</v>
      </c>
      <c r="AK56" s="59" t="s">
        <v>599</v>
      </c>
      <c r="AL56" s="59" t="s">
        <v>599</v>
      </c>
      <c r="AM56" s="59" t="s">
        <v>599</v>
      </c>
      <c r="AN56" s="59">
        <v>37400</v>
      </c>
      <c r="AO56" s="59" t="s">
        <v>614</v>
      </c>
      <c r="AP56" s="59" t="s">
        <v>615</v>
      </c>
      <c r="AQ56" s="59" t="s">
        <v>1104</v>
      </c>
      <c r="AR56" s="59" t="s">
        <v>604</v>
      </c>
      <c r="AS56" s="59" t="s">
        <v>605</v>
      </c>
      <c r="AT56" s="59" t="s">
        <v>606</v>
      </c>
      <c r="AU56" s="59"/>
      <c r="AV56" s="7" t="s">
        <v>667</v>
      </c>
      <c r="AW56" s="35"/>
      <c r="AX56" s="35"/>
      <c r="AY56" s="35"/>
      <c r="AZ56" s="35">
        <v>38000</v>
      </c>
      <c r="BA56" s="35"/>
      <c r="BB56" s="35"/>
      <c r="BC56" s="35">
        <v>38000</v>
      </c>
      <c r="BD56" s="35">
        <v>38000</v>
      </c>
      <c r="BE56" s="35">
        <v>38000</v>
      </c>
      <c r="BF56" s="35">
        <v>38000</v>
      </c>
      <c r="BG56" s="35">
        <v>38000</v>
      </c>
      <c r="BH56" s="35"/>
      <c r="BI56" s="35">
        <v>38000</v>
      </c>
    </row>
    <row r="57" spans="1:75">
      <c r="A57" s="58" t="s">
        <v>826</v>
      </c>
      <c r="B57" s="58" t="s">
        <v>595</v>
      </c>
      <c r="C57" s="58" t="s">
        <v>596</v>
      </c>
      <c r="D57" s="58" t="s">
        <v>597</v>
      </c>
      <c r="E57" s="58" t="s">
        <v>827</v>
      </c>
      <c r="F57" s="58" t="s">
        <v>599</v>
      </c>
      <c r="G57" s="58" t="s">
        <v>599</v>
      </c>
      <c r="H57" s="58" t="s">
        <v>599</v>
      </c>
      <c r="I57" s="58">
        <v>37000</v>
      </c>
      <c r="J57" s="58" t="s">
        <v>829</v>
      </c>
      <c r="K57" s="58" t="s">
        <v>821</v>
      </c>
      <c r="L57" s="58" t="s">
        <v>603</v>
      </c>
      <c r="M57" s="58" t="s">
        <v>604</v>
      </c>
      <c r="N57" s="58" t="s">
        <v>605</v>
      </c>
      <c r="O57" s="58" t="s">
        <v>606</v>
      </c>
      <c r="P57" s="59"/>
      <c r="R57" s="59" t="s">
        <v>632</v>
      </c>
      <c r="S57" s="35"/>
      <c r="T57" s="35">
        <v>35800</v>
      </c>
      <c r="U57" s="35"/>
      <c r="V57" s="35"/>
      <c r="W57" s="35"/>
      <c r="X57" s="35"/>
      <c r="Y57" s="35"/>
      <c r="Z57" s="35"/>
      <c r="AA57" s="35"/>
      <c r="AB57" s="35"/>
      <c r="AC57" s="35">
        <v>35800</v>
      </c>
      <c r="AD57" s="35">
        <v>35800</v>
      </c>
      <c r="AF57" s="59" t="s">
        <v>1117</v>
      </c>
      <c r="AG57" s="59" t="s">
        <v>595</v>
      </c>
      <c r="AH57" s="59" t="s">
        <v>596</v>
      </c>
      <c r="AI57" s="59" t="s">
        <v>597</v>
      </c>
      <c r="AJ57" s="59" t="s">
        <v>1118</v>
      </c>
      <c r="AK57" s="59" t="s">
        <v>599</v>
      </c>
      <c r="AL57" s="59" t="s">
        <v>599</v>
      </c>
      <c r="AM57" s="59" t="s">
        <v>599</v>
      </c>
      <c r="AN57" s="59">
        <v>37000</v>
      </c>
      <c r="AO57" s="59" t="s">
        <v>829</v>
      </c>
      <c r="AP57" s="59" t="s">
        <v>821</v>
      </c>
      <c r="AQ57" s="59" t="s">
        <v>1104</v>
      </c>
      <c r="AR57" s="59" t="s">
        <v>604</v>
      </c>
      <c r="AS57" s="59" t="s">
        <v>605</v>
      </c>
      <c r="AT57" s="59" t="s">
        <v>606</v>
      </c>
      <c r="AU57" s="59"/>
      <c r="AV57" s="7" t="s">
        <v>615</v>
      </c>
      <c r="AW57" s="35">
        <v>37400</v>
      </c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>
        <v>37400</v>
      </c>
    </row>
    <row r="58" spans="1:75">
      <c r="A58" s="58" t="s">
        <v>616</v>
      </c>
      <c r="B58" s="58" t="s">
        <v>595</v>
      </c>
      <c r="C58" s="58" t="s">
        <v>596</v>
      </c>
      <c r="D58" s="58" t="s">
        <v>597</v>
      </c>
      <c r="E58" s="58" t="s">
        <v>617</v>
      </c>
      <c r="F58" s="58" t="s">
        <v>599</v>
      </c>
      <c r="G58" s="58" t="s">
        <v>599</v>
      </c>
      <c r="H58" s="58" t="s">
        <v>599</v>
      </c>
      <c r="I58" s="58">
        <v>37400</v>
      </c>
      <c r="J58" s="58" t="s">
        <v>614</v>
      </c>
      <c r="K58" s="58" t="s">
        <v>615</v>
      </c>
      <c r="L58" s="58" t="s">
        <v>603</v>
      </c>
      <c r="M58" s="58" t="s">
        <v>604</v>
      </c>
      <c r="N58" s="58" t="s">
        <v>605</v>
      </c>
      <c r="O58" s="58" t="s">
        <v>606</v>
      </c>
      <c r="P58" s="59"/>
      <c r="R58" s="59" t="s">
        <v>651</v>
      </c>
      <c r="S58" s="35"/>
      <c r="T58" s="35">
        <v>59000</v>
      </c>
      <c r="U58" s="35"/>
      <c r="V58" s="35"/>
      <c r="W58" s="35"/>
      <c r="X58" s="35"/>
      <c r="Y58" s="35"/>
      <c r="Z58" s="35"/>
      <c r="AA58" s="35"/>
      <c r="AB58" s="35"/>
      <c r="AC58" s="35">
        <v>59000</v>
      </c>
      <c r="AD58" s="35">
        <v>59000</v>
      </c>
      <c r="AF58" s="59" t="s">
        <v>1119</v>
      </c>
      <c r="AG58" s="59" t="s">
        <v>595</v>
      </c>
      <c r="AH58" s="59" t="s">
        <v>596</v>
      </c>
      <c r="AI58" s="59" t="s">
        <v>597</v>
      </c>
      <c r="AJ58" s="59" t="s">
        <v>1120</v>
      </c>
      <c r="AK58" s="59" t="s">
        <v>599</v>
      </c>
      <c r="AL58" s="59" t="s">
        <v>599</v>
      </c>
      <c r="AM58" s="59" t="s">
        <v>599</v>
      </c>
      <c r="AN58" s="59">
        <v>37400</v>
      </c>
      <c r="AO58" s="59" t="s">
        <v>614</v>
      </c>
      <c r="AP58" s="59" t="s">
        <v>615</v>
      </c>
      <c r="AQ58" s="59" t="s">
        <v>1104</v>
      </c>
      <c r="AR58" s="59" t="s">
        <v>604</v>
      </c>
      <c r="AS58" s="59" t="s">
        <v>605</v>
      </c>
      <c r="AT58" s="59" t="s">
        <v>606</v>
      </c>
      <c r="AU58" s="59"/>
      <c r="AV58" s="7" t="s">
        <v>658</v>
      </c>
      <c r="AW58" s="35"/>
      <c r="AX58" s="35">
        <v>57000</v>
      </c>
      <c r="AY58" s="35"/>
      <c r="AZ58" s="35"/>
      <c r="BA58" s="35"/>
      <c r="BB58" s="35"/>
      <c r="BC58" s="35"/>
      <c r="BD58" s="35"/>
      <c r="BE58" s="35"/>
      <c r="BF58" s="35"/>
      <c r="BG58" s="35"/>
      <c r="BH58" s="35">
        <v>57000</v>
      </c>
      <c r="BI58" s="35">
        <v>57000</v>
      </c>
    </row>
    <row r="59" spans="1:75">
      <c r="A59" s="58" t="s">
        <v>830</v>
      </c>
      <c r="B59" s="58" t="s">
        <v>595</v>
      </c>
      <c r="C59" s="58" t="s">
        <v>596</v>
      </c>
      <c r="D59" s="58" t="s">
        <v>597</v>
      </c>
      <c r="E59" s="58" t="s">
        <v>831</v>
      </c>
      <c r="F59" s="58" t="s">
        <v>599</v>
      </c>
      <c r="G59" s="58" t="s">
        <v>599</v>
      </c>
      <c r="H59" s="58" t="s">
        <v>599</v>
      </c>
      <c r="I59" s="58">
        <v>37000</v>
      </c>
      <c r="J59" s="58" t="s">
        <v>829</v>
      </c>
      <c r="K59" s="58" t="s">
        <v>821</v>
      </c>
      <c r="L59" s="58" t="s">
        <v>603</v>
      </c>
      <c r="M59" s="58" t="s">
        <v>604</v>
      </c>
      <c r="N59" s="58" t="s">
        <v>605</v>
      </c>
      <c r="O59" s="58" t="s">
        <v>606</v>
      </c>
      <c r="P59" s="59"/>
      <c r="R59" s="59" t="s">
        <v>626</v>
      </c>
      <c r="S59" s="35"/>
      <c r="T59" s="35">
        <v>35800</v>
      </c>
      <c r="U59" s="35"/>
      <c r="V59" s="35"/>
      <c r="W59" s="35"/>
      <c r="X59" s="35"/>
      <c r="Y59" s="35"/>
      <c r="Z59" s="35"/>
      <c r="AA59" s="35"/>
      <c r="AB59" s="35"/>
      <c r="AC59" s="35">
        <v>35800</v>
      </c>
      <c r="AD59" s="35">
        <v>35800</v>
      </c>
      <c r="AF59" s="59" t="s">
        <v>1121</v>
      </c>
      <c r="AG59" s="59" t="s">
        <v>595</v>
      </c>
      <c r="AH59" s="59" t="s">
        <v>596</v>
      </c>
      <c r="AI59" s="59" t="s">
        <v>597</v>
      </c>
      <c r="AJ59" s="59" t="s">
        <v>1122</v>
      </c>
      <c r="AK59" s="59" t="s">
        <v>599</v>
      </c>
      <c r="AL59" s="59" t="s">
        <v>599</v>
      </c>
      <c r="AM59" s="59" t="s">
        <v>599</v>
      </c>
      <c r="AN59" s="59">
        <v>37000</v>
      </c>
      <c r="AO59" s="59" t="s">
        <v>829</v>
      </c>
      <c r="AP59" s="59" t="s">
        <v>821</v>
      </c>
      <c r="AQ59" s="59" t="s">
        <v>1104</v>
      </c>
      <c r="AR59" s="59" t="s">
        <v>604</v>
      </c>
      <c r="AS59" s="59" t="s">
        <v>605</v>
      </c>
      <c r="AT59" s="59" t="s">
        <v>606</v>
      </c>
      <c r="AU59" s="59"/>
      <c r="AV59" s="7" t="s">
        <v>645</v>
      </c>
      <c r="AW59" s="35"/>
      <c r="AX59" s="35">
        <v>44500</v>
      </c>
      <c r="AY59" s="35"/>
      <c r="AZ59" s="35"/>
      <c r="BA59" s="35"/>
      <c r="BB59" s="35"/>
      <c r="BC59" s="35"/>
      <c r="BD59" s="35"/>
      <c r="BE59" s="35"/>
      <c r="BF59" s="35"/>
      <c r="BG59" s="35"/>
      <c r="BH59" s="35">
        <v>44500</v>
      </c>
      <c r="BI59" s="35">
        <v>44500</v>
      </c>
    </row>
    <row r="60" spans="1:75">
      <c r="A60" s="58" t="s">
        <v>618</v>
      </c>
      <c r="B60" s="58" t="s">
        <v>595</v>
      </c>
      <c r="C60" s="58" t="s">
        <v>596</v>
      </c>
      <c r="D60" s="58" t="s">
        <v>597</v>
      </c>
      <c r="E60" s="58" t="s">
        <v>619</v>
      </c>
      <c r="F60" s="58" t="s">
        <v>599</v>
      </c>
      <c r="G60" s="58" t="s">
        <v>599</v>
      </c>
      <c r="H60" s="58" t="s">
        <v>599</v>
      </c>
      <c r="I60" s="58">
        <v>37400</v>
      </c>
      <c r="J60" s="58" t="s">
        <v>614</v>
      </c>
      <c r="K60" s="58" t="s">
        <v>615</v>
      </c>
      <c r="L60" s="58" t="s">
        <v>603</v>
      </c>
      <c r="M60" s="58" t="s">
        <v>604</v>
      </c>
      <c r="N60" s="58" t="s">
        <v>605</v>
      </c>
      <c r="O60" s="58" t="s">
        <v>606</v>
      </c>
      <c r="P60" s="59"/>
      <c r="R60" s="59" t="s">
        <v>7</v>
      </c>
      <c r="S60" s="35">
        <v>37400</v>
      </c>
      <c r="T60" s="35">
        <v>59000</v>
      </c>
      <c r="U60" s="35">
        <v>52000</v>
      </c>
      <c r="V60" s="35">
        <v>58000</v>
      </c>
      <c r="W60" s="35">
        <v>35200</v>
      </c>
      <c r="X60" s="35">
        <v>52000</v>
      </c>
      <c r="Y60" s="35">
        <v>52000</v>
      </c>
      <c r="Z60" s="35">
        <v>52000</v>
      </c>
      <c r="AA60" s="35">
        <v>52000</v>
      </c>
      <c r="AB60" s="35">
        <v>52000</v>
      </c>
      <c r="AC60" s="35">
        <v>59000</v>
      </c>
      <c r="AD60" s="35">
        <v>59000</v>
      </c>
      <c r="AF60" s="59" t="s">
        <v>1123</v>
      </c>
      <c r="AG60" s="59" t="s">
        <v>595</v>
      </c>
      <c r="AH60" s="59" t="s">
        <v>596</v>
      </c>
      <c r="AI60" s="59" t="s">
        <v>597</v>
      </c>
      <c r="AJ60" s="59" t="s">
        <v>1124</v>
      </c>
      <c r="AK60" s="59" t="s">
        <v>599</v>
      </c>
      <c r="AL60" s="59" t="s">
        <v>599</v>
      </c>
      <c r="AM60" s="59" t="s">
        <v>599</v>
      </c>
      <c r="AN60" s="59">
        <v>37400</v>
      </c>
      <c r="AO60" s="59" t="s">
        <v>614</v>
      </c>
      <c r="AP60" s="59" t="s">
        <v>615</v>
      </c>
      <c r="AQ60" s="59" t="s">
        <v>1104</v>
      </c>
      <c r="AR60" s="59" t="s">
        <v>604</v>
      </c>
      <c r="AS60" s="59" t="s">
        <v>605</v>
      </c>
      <c r="AT60" s="59" t="s">
        <v>606</v>
      </c>
      <c r="AU60" s="59"/>
      <c r="AV60" s="7" t="s">
        <v>602</v>
      </c>
      <c r="AW60" s="35">
        <v>26200</v>
      </c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>
        <v>26200</v>
      </c>
    </row>
    <row r="61" spans="1:75">
      <c r="A61" s="58" t="s">
        <v>832</v>
      </c>
      <c r="B61" s="58" t="s">
        <v>595</v>
      </c>
      <c r="C61" s="58" t="s">
        <v>596</v>
      </c>
      <c r="D61" s="58" t="s">
        <v>597</v>
      </c>
      <c r="E61" s="58" t="s">
        <v>833</v>
      </c>
      <c r="F61" s="58" t="s">
        <v>599</v>
      </c>
      <c r="G61" s="58" t="s">
        <v>599</v>
      </c>
      <c r="H61" s="58" t="s">
        <v>599</v>
      </c>
      <c r="I61" s="58">
        <v>37000</v>
      </c>
      <c r="J61" s="58" t="s">
        <v>829</v>
      </c>
      <c r="K61" s="58" t="s">
        <v>821</v>
      </c>
      <c r="L61" s="58" t="s">
        <v>603</v>
      </c>
      <c r="M61" s="58" t="s">
        <v>604</v>
      </c>
      <c r="N61" s="58" t="s">
        <v>605</v>
      </c>
      <c r="O61" s="58" t="s">
        <v>606</v>
      </c>
      <c r="P61" s="59"/>
      <c r="AF61" s="59" t="s">
        <v>1125</v>
      </c>
      <c r="AG61" s="59" t="s">
        <v>595</v>
      </c>
      <c r="AH61" s="59" t="s">
        <v>596</v>
      </c>
      <c r="AI61" s="59" t="s">
        <v>597</v>
      </c>
      <c r="AJ61" s="59" t="s">
        <v>1126</v>
      </c>
      <c r="AK61" s="59" t="s">
        <v>599</v>
      </c>
      <c r="AL61" s="59" t="s">
        <v>599</v>
      </c>
      <c r="AM61" s="59" t="s">
        <v>599</v>
      </c>
      <c r="AN61" s="59">
        <v>37000</v>
      </c>
      <c r="AO61" s="59" t="s">
        <v>829</v>
      </c>
      <c r="AP61" s="59" t="s">
        <v>821</v>
      </c>
      <c r="AQ61" s="59" t="s">
        <v>1104</v>
      </c>
      <c r="AR61" s="59" t="s">
        <v>604</v>
      </c>
      <c r="AS61" s="59" t="s">
        <v>605</v>
      </c>
      <c r="AT61" s="59" t="s">
        <v>606</v>
      </c>
      <c r="AU61" s="59"/>
      <c r="AV61" s="7" t="s">
        <v>639</v>
      </c>
      <c r="AW61" s="35"/>
      <c r="AX61" s="35">
        <v>44500</v>
      </c>
      <c r="AY61" s="35"/>
      <c r="AZ61" s="35"/>
      <c r="BA61" s="35"/>
      <c r="BB61" s="35"/>
      <c r="BC61" s="35"/>
      <c r="BD61" s="35"/>
      <c r="BE61" s="35"/>
      <c r="BF61" s="35"/>
      <c r="BG61" s="35"/>
      <c r="BH61" s="35">
        <v>44500</v>
      </c>
      <c r="BI61" s="35">
        <v>44500</v>
      </c>
    </row>
    <row r="62" spans="1:75">
      <c r="A62" s="58" t="s">
        <v>620</v>
      </c>
      <c r="B62" s="58" t="s">
        <v>595</v>
      </c>
      <c r="C62" s="58" t="s">
        <v>596</v>
      </c>
      <c r="D62" s="58" t="s">
        <v>597</v>
      </c>
      <c r="E62" s="58" t="s">
        <v>621</v>
      </c>
      <c r="F62" s="58" t="s">
        <v>599</v>
      </c>
      <c r="G62" s="58" t="s">
        <v>599</v>
      </c>
      <c r="H62" s="58" t="s">
        <v>599</v>
      </c>
      <c r="I62" s="58">
        <v>37400</v>
      </c>
      <c r="J62" s="58" t="s">
        <v>614</v>
      </c>
      <c r="K62" s="58" t="s">
        <v>615</v>
      </c>
      <c r="L62" s="58" t="s">
        <v>603</v>
      </c>
      <c r="M62" s="58" t="s">
        <v>604</v>
      </c>
      <c r="N62" s="58" t="s">
        <v>605</v>
      </c>
      <c r="O62" s="58" t="s">
        <v>606</v>
      </c>
      <c r="P62" s="59"/>
      <c r="AF62" s="59" t="s">
        <v>1127</v>
      </c>
      <c r="AG62" s="59" t="s">
        <v>595</v>
      </c>
      <c r="AH62" s="59" t="s">
        <v>596</v>
      </c>
      <c r="AI62" s="59" t="s">
        <v>597</v>
      </c>
      <c r="AJ62" s="59" t="s">
        <v>1128</v>
      </c>
      <c r="AK62" s="59" t="s">
        <v>599</v>
      </c>
      <c r="AL62" s="59" t="s">
        <v>599</v>
      </c>
      <c r="AM62" s="59" t="s">
        <v>599</v>
      </c>
      <c r="AN62" s="59">
        <v>37400</v>
      </c>
      <c r="AO62" s="59" t="s">
        <v>614</v>
      </c>
      <c r="AP62" s="59" t="s">
        <v>615</v>
      </c>
      <c r="AQ62" s="59" t="s">
        <v>1104</v>
      </c>
      <c r="AR62" s="59" t="s">
        <v>604</v>
      </c>
      <c r="AS62" s="59" t="s">
        <v>605</v>
      </c>
      <c r="AT62" s="59" t="s">
        <v>606</v>
      </c>
      <c r="AU62" s="59"/>
      <c r="AV62" s="7" t="s">
        <v>632</v>
      </c>
      <c r="AW62" s="35"/>
      <c r="AX62" s="35">
        <v>35800</v>
      </c>
      <c r="AY62" s="35"/>
      <c r="AZ62" s="35"/>
      <c r="BA62" s="35"/>
      <c r="BB62" s="35"/>
      <c r="BC62" s="35"/>
      <c r="BD62" s="35"/>
      <c r="BE62" s="35"/>
      <c r="BF62" s="35"/>
      <c r="BG62" s="35"/>
      <c r="BH62" s="35">
        <v>35800</v>
      </c>
      <c r="BI62" s="35">
        <v>35800</v>
      </c>
    </row>
    <row r="63" spans="1:75">
      <c r="A63" s="58" t="s">
        <v>834</v>
      </c>
      <c r="B63" s="58" t="s">
        <v>595</v>
      </c>
      <c r="C63" s="58" t="s">
        <v>596</v>
      </c>
      <c r="D63" s="58" t="s">
        <v>597</v>
      </c>
      <c r="E63" s="58" t="s">
        <v>835</v>
      </c>
      <c r="F63" s="58" t="s">
        <v>599</v>
      </c>
      <c r="G63" s="58" t="s">
        <v>599</v>
      </c>
      <c r="H63" s="58" t="s">
        <v>599</v>
      </c>
      <c r="I63" s="58">
        <v>37000</v>
      </c>
      <c r="J63" s="58" t="s">
        <v>829</v>
      </c>
      <c r="K63" s="58" t="s">
        <v>821</v>
      </c>
      <c r="L63" s="58" t="s">
        <v>603</v>
      </c>
      <c r="M63" s="58" t="s">
        <v>604</v>
      </c>
      <c r="N63" s="58" t="s">
        <v>605</v>
      </c>
      <c r="O63" s="58" t="s">
        <v>606</v>
      </c>
      <c r="P63" s="59"/>
      <c r="R63" s="55"/>
      <c r="S63" s="55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59" t="s">
        <v>1129</v>
      </c>
      <c r="AG63" s="59" t="s">
        <v>595</v>
      </c>
      <c r="AH63" s="59" t="s">
        <v>596</v>
      </c>
      <c r="AI63" s="59" t="s">
        <v>597</v>
      </c>
      <c r="AJ63" s="59" t="s">
        <v>1130</v>
      </c>
      <c r="AK63" s="59" t="s">
        <v>599</v>
      </c>
      <c r="AL63" s="59" t="s">
        <v>599</v>
      </c>
      <c r="AM63" s="59" t="s">
        <v>599</v>
      </c>
      <c r="AN63" s="59">
        <v>37000</v>
      </c>
      <c r="AO63" s="59" t="s">
        <v>829</v>
      </c>
      <c r="AP63" s="59" t="s">
        <v>821</v>
      </c>
      <c r="AQ63" s="59" t="s">
        <v>1104</v>
      </c>
      <c r="AR63" s="59" t="s">
        <v>604</v>
      </c>
      <c r="AS63" s="59" t="s">
        <v>605</v>
      </c>
      <c r="AT63" s="59" t="s">
        <v>606</v>
      </c>
      <c r="AU63" s="59"/>
      <c r="AV63" s="7" t="s">
        <v>651</v>
      </c>
      <c r="AW63" s="35"/>
      <c r="AX63" s="35">
        <v>59000</v>
      </c>
      <c r="AY63" s="35"/>
      <c r="AZ63" s="35"/>
      <c r="BA63" s="35"/>
      <c r="BB63" s="35"/>
      <c r="BC63" s="35"/>
      <c r="BD63" s="35"/>
      <c r="BE63" s="35"/>
      <c r="BF63" s="35"/>
      <c r="BG63" s="35"/>
      <c r="BH63" s="35">
        <v>59000</v>
      </c>
      <c r="BI63" s="35">
        <v>59000</v>
      </c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</row>
    <row r="64" spans="1:75">
      <c r="A64" s="58" t="s">
        <v>837</v>
      </c>
      <c r="B64" s="58" t="s">
        <v>595</v>
      </c>
      <c r="C64" s="58" t="s">
        <v>596</v>
      </c>
      <c r="D64" s="58" t="s">
        <v>597</v>
      </c>
      <c r="E64" s="58" t="s">
        <v>838</v>
      </c>
      <c r="F64" s="58" t="s">
        <v>599</v>
      </c>
      <c r="G64" s="58" t="s">
        <v>599</v>
      </c>
      <c r="H64" s="58" t="s">
        <v>599</v>
      </c>
      <c r="I64" s="58">
        <v>49000</v>
      </c>
      <c r="J64" s="58" t="s">
        <v>644</v>
      </c>
      <c r="K64" s="58" t="s">
        <v>821</v>
      </c>
      <c r="L64" s="58" t="s">
        <v>603</v>
      </c>
      <c r="M64" s="58" t="s">
        <v>604</v>
      </c>
      <c r="N64" s="58" t="s">
        <v>605</v>
      </c>
      <c r="O64" s="58" t="s">
        <v>606</v>
      </c>
      <c r="P64" s="59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9" t="s">
        <v>1131</v>
      </c>
      <c r="AG64" s="59" t="s">
        <v>595</v>
      </c>
      <c r="AH64" s="59" t="s">
        <v>596</v>
      </c>
      <c r="AI64" s="59" t="s">
        <v>597</v>
      </c>
      <c r="AJ64" s="59" t="s">
        <v>1132</v>
      </c>
      <c r="AK64" s="59" t="s">
        <v>599</v>
      </c>
      <c r="AL64" s="59" t="s">
        <v>599</v>
      </c>
      <c r="AM64" s="59" t="s">
        <v>599</v>
      </c>
      <c r="AN64" s="59">
        <v>49000</v>
      </c>
      <c r="AO64" s="59" t="s">
        <v>644</v>
      </c>
      <c r="AP64" s="59" t="s">
        <v>821</v>
      </c>
      <c r="AQ64" s="59" t="s">
        <v>1104</v>
      </c>
      <c r="AR64" s="59" t="s">
        <v>604</v>
      </c>
      <c r="AS64" s="59" t="s">
        <v>605</v>
      </c>
      <c r="AT64" s="59" t="s">
        <v>606</v>
      </c>
      <c r="AU64" s="59"/>
      <c r="AV64" s="7" t="s">
        <v>626</v>
      </c>
      <c r="AW64" s="35"/>
      <c r="AX64" s="35">
        <v>35800</v>
      </c>
      <c r="AY64" s="35"/>
      <c r="AZ64" s="35"/>
      <c r="BA64" s="35"/>
      <c r="BB64" s="35"/>
      <c r="BC64" s="35"/>
      <c r="BD64" s="35"/>
      <c r="BE64" s="35"/>
      <c r="BF64" s="35"/>
      <c r="BG64" s="35"/>
      <c r="BH64" s="35">
        <v>35800</v>
      </c>
      <c r="BI64" s="35">
        <v>35800</v>
      </c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4"/>
    </row>
    <row r="65" spans="1:75">
      <c r="A65" s="58" t="s">
        <v>840</v>
      </c>
      <c r="B65" s="58" t="s">
        <v>595</v>
      </c>
      <c r="C65" s="58" t="s">
        <v>596</v>
      </c>
      <c r="D65" s="58" t="s">
        <v>597</v>
      </c>
      <c r="E65" s="58" t="s">
        <v>841</v>
      </c>
      <c r="F65" s="58" t="s">
        <v>599</v>
      </c>
      <c r="G65" s="58" t="s">
        <v>599</v>
      </c>
      <c r="H65" s="58" t="s">
        <v>599</v>
      </c>
      <c r="I65" s="58">
        <v>50000</v>
      </c>
      <c r="J65" s="58" t="s">
        <v>638</v>
      </c>
      <c r="K65" s="58" t="s">
        <v>842</v>
      </c>
      <c r="L65" s="58" t="s">
        <v>603</v>
      </c>
      <c r="M65" s="58" t="s">
        <v>604</v>
      </c>
      <c r="N65" s="58" t="s">
        <v>605</v>
      </c>
      <c r="O65" s="58" t="s">
        <v>606</v>
      </c>
      <c r="P65" s="59"/>
      <c r="R65" s="5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59" t="s">
        <v>1133</v>
      </c>
      <c r="AG65" s="59" t="s">
        <v>595</v>
      </c>
      <c r="AH65" s="59" t="s">
        <v>596</v>
      </c>
      <c r="AI65" s="59" t="s">
        <v>597</v>
      </c>
      <c r="AJ65" s="59" t="s">
        <v>1134</v>
      </c>
      <c r="AK65" s="59" t="s">
        <v>599</v>
      </c>
      <c r="AL65" s="59" t="s">
        <v>599</v>
      </c>
      <c r="AM65" s="59" t="s">
        <v>599</v>
      </c>
      <c r="AN65" s="59">
        <v>50000</v>
      </c>
      <c r="AO65" s="59" t="s">
        <v>638</v>
      </c>
      <c r="AP65" s="59" t="s">
        <v>842</v>
      </c>
      <c r="AQ65" s="59" t="s">
        <v>1104</v>
      </c>
      <c r="AR65" s="59" t="s">
        <v>604</v>
      </c>
      <c r="AS65" s="59" t="s">
        <v>605</v>
      </c>
      <c r="AT65" s="59" t="s">
        <v>606</v>
      </c>
      <c r="AU65" s="59"/>
      <c r="AV65" s="7" t="s">
        <v>7</v>
      </c>
      <c r="AW65" s="35">
        <v>59000</v>
      </c>
      <c r="AX65" s="35">
        <v>59000</v>
      </c>
      <c r="AY65" s="35">
        <v>58500</v>
      </c>
      <c r="AZ65" s="35">
        <v>64000</v>
      </c>
      <c r="BA65" s="35">
        <v>58000</v>
      </c>
      <c r="BB65" s="35">
        <v>60000</v>
      </c>
      <c r="BC65" s="35">
        <v>64000</v>
      </c>
      <c r="BD65" s="35">
        <v>64000</v>
      </c>
      <c r="BE65" s="35">
        <v>64000</v>
      </c>
      <c r="BF65" s="35">
        <v>64000</v>
      </c>
      <c r="BG65" s="35">
        <v>64000</v>
      </c>
      <c r="BH65" s="35">
        <v>59000</v>
      </c>
      <c r="BI65" s="35">
        <v>64000</v>
      </c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</row>
    <row r="66" spans="1:75">
      <c r="A66" s="58" t="s">
        <v>844</v>
      </c>
      <c r="B66" s="58" t="s">
        <v>595</v>
      </c>
      <c r="C66" s="58" t="s">
        <v>596</v>
      </c>
      <c r="D66" s="58" t="s">
        <v>597</v>
      </c>
      <c r="E66" s="58" t="s">
        <v>845</v>
      </c>
      <c r="F66" s="58" t="s">
        <v>599</v>
      </c>
      <c r="G66" s="58" t="s">
        <v>599</v>
      </c>
      <c r="H66" s="58" t="s">
        <v>599</v>
      </c>
      <c r="I66" s="58">
        <v>47000</v>
      </c>
      <c r="J66" s="58" t="s">
        <v>625</v>
      </c>
      <c r="K66" s="58" t="s">
        <v>847</v>
      </c>
      <c r="L66" s="58" t="s">
        <v>603</v>
      </c>
      <c r="M66" s="58" t="s">
        <v>604</v>
      </c>
      <c r="N66" s="58" t="s">
        <v>605</v>
      </c>
      <c r="O66" s="58" t="s">
        <v>606</v>
      </c>
      <c r="P66" s="59"/>
      <c r="R66" s="5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59" t="s">
        <v>1135</v>
      </c>
      <c r="AG66" s="59" t="s">
        <v>595</v>
      </c>
      <c r="AH66" s="59" t="s">
        <v>596</v>
      </c>
      <c r="AI66" s="59" t="s">
        <v>597</v>
      </c>
      <c r="AJ66" s="59" t="s">
        <v>1136</v>
      </c>
      <c r="AK66" s="59" t="s">
        <v>599</v>
      </c>
      <c r="AL66" s="59" t="s">
        <v>599</v>
      </c>
      <c r="AM66" s="59" t="s">
        <v>599</v>
      </c>
      <c r="AN66" s="59">
        <v>47000</v>
      </c>
      <c r="AO66" s="59" t="s">
        <v>625</v>
      </c>
      <c r="AP66" s="59" t="s">
        <v>847</v>
      </c>
      <c r="AQ66" s="59" t="s">
        <v>1104</v>
      </c>
      <c r="AR66" s="59" t="s">
        <v>604</v>
      </c>
      <c r="AS66" s="59" t="s">
        <v>605</v>
      </c>
      <c r="AT66" s="59" t="s">
        <v>606</v>
      </c>
      <c r="AU66" s="59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</row>
    <row r="67" spans="1:75">
      <c r="A67" s="58" t="s">
        <v>848</v>
      </c>
      <c r="B67" s="58" t="s">
        <v>595</v>
      </c>
      <c r="C67" s="58" t="s">
        <v>596</v>
      </c>
      <c r="D67" s="58" t="s">
        <v>597</v>
      </c>
      <c r="E67" s="58" t="s">
        <v>849</v>
      </c>
      <c r="F67" s="58" t="s">
        <v>599</v>
      </c>
      <c r="G67" s="58" t="s">
        <v>599</v>
      </c>
      <c r="H67" s="58" t="s">
        <v>599</v>
      </c>
      <c r="I67" s="58">
        <v>49000</v>
      </c>
      <c r="J67" s="58" t="s">
        <v>644</v>
      </c>
      <c r="K67" s="58" t="s">
        <v>821</v>
      </c>
      <c r="L67" s="58" t="s">
        <v>603</v>
      </c>
      <c r="M67" s="58" t="s">
        <v>604</v>
      </c>
      <c r="N67" s="58" t="s">
        <v>605</v>
      </c>
      <c r="O67" s="58" t="s">
        <v>606</v>
      </c>
      <c r="P67" s="59"/>
      <c r="R67" s="5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59" t="s">
        <v>1137</v>
      </c>
      <c r="AG67" s="59" t="s">
        <v>595</v>
      </c>
      <c r="AH67" s="59" t="s">
        <v>596</v>
      </c>
      <c r="AI67" s="59" t="s">
        <v>597</v>
      </c>
      <c r="AJ67" s="59" t="s">
        <v>1138</v>
      </c>
      <c r="AK67" s="59" t="s">
        <v>599</v>
      </c>
      <c r="AL67" s="59" t="s">
        <v>599</v>
      </c>
      <c r="AM67" s="59" t="s">
        <v>599</v>
      </c>
      <c r="AN67" s="59">
        <v>49000</v>
      </c>
      <c r="AO67" s="59" t="s">
        <v>644</v>
      </c>
      <c r="AP67" s="59" t="s">
        <v>821</v>
      </c>
      <c r="AQ67" s="59" t="s">
        <v>1104</v>
      </c>
      <c r="AR67" s="59" t="s">
        <v>604</v>
      </c>
      <c r="AS67" s="59" t="s">
        <v>605</v>
      </c>
      <c r="AT67" s="59" t="s">
        <v>606</v>
      </c>
      <c r="AU67" s="59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</row>
    <row r="68" spans="1:75">
      <c r="A68" s="58" t="s">
        <v>850</v>
      </c>
      <c r="B68" s="58" t="s">
        <v>595</v>
      </c>
      <c r="C68" s="58" t="s">
        <v>596</v>
      </c>
      <c r="D68" s="58" t="s">
        <v>597</v>
      </c>
      <c r="E68" s="58" t="s">
        <v>851</v>
      </c>
      <c r="F68" s="58" t="s">
        <v>599</v>
      </c>
      <c r="G68" s="58" t="s">
        <v>599</v>
      </c>
      <c r="H68" s="58" t="s">
        <v>599</v>
      </c>
      <c r="I68" s="58">
        <v>50000</v>
      </c>
      <c r="J68" s="58" t="s">
        <v>638</v>
      </c>
      <c r="K68" s="58" t="s">
        <v>842</v>
      </c>
      <c r="L68" s="58" t="s">
        <v>603</v>
      </c>
      <c r="M68" s="58" t="s">
        <v>604</v>
      </c>
      <c r="N68" s="58" t="s">
        <v>605</v>
      </c>
      <c r="O68" s="58" t="s">
        <v>606</v>
      </c>
      <c r="P68" s="59"/>
      <c r="R68" s="5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59" t="s">
        <v>1139</v>
      </c>
      <c r="AG68" s="59" t="s">
        <v>595</v>
      </c>
      <c r="AH68" s="59" t="s">
        <v>596</v>
      </c>
      <c r="AI68" s="59" t="s">
        <v>597</v>
      </c>
      <c r="AJ68" s="59" t="s">
        <v>1140</v>
      </c>
      <c r="AK68" s="59" t="s">
        <v>599</v>
      </c>
      <c r="AL68" s="59" t="s">
        <v>599</v>
      </c>
      <c r="AM68" s="59" t="s">
        <v>599</v>
      </c>
      <c r="AN68" s="59">
        <v>50000</v>
      </c>
      <c r="AO68" s="59" t="s">
        <v>638</v>
      </c>
      <c r="AP68" s="59" t="s">
        <v>842</v>
      </c>
      <c r="AQ68" s="59" t="s">
        <v>1104</v>
      </c>
      <c r="AR68" s="59" t="s">
        <v>604</v>
      </c>
      <c r="AS68" s="59" t="s">
        <v>605</v>
      </c>
      <c r="AT68" s="59" t="s">
        <v>606</v>
      </c>
      <c r="AU68" s="59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</row>
    <row r="69" spans="1:75">
      <c r="A69" s="58" t="s">
        <v>852</v>
      </c>
      <c r="B69" s="58" t="s">
        <v>595</v>
      </c>
      <c r="C69" s="58" t="s">
        <v>596</v>
      </c>
      <c r="D69" s="58" t="s">
        <v>597</v>
      </c>
      <c r="E69" s="58" t="s">
        <v>853</v>
      </c>
      <c r="F69" s="58" t="s">
        <v>599</v>
      </c>
      <c r="G69" s="58" t="s">
        <v>599</v>
      </c>
      <c r="H69" s="58" t="s">
        <v>599</v>
      </c>
      <c r="I69" s="58">
        <v>47000</v>
      </c>
      <c r="J69" s="58" t="s">
        <v>625</v>
      </c>
      <c r="K69" s="58" t="s">
        <v>847</v>
      </c>
      <c r="L69" s="58" t="s">
        <v>603</v>
      </c>
      <c r="M69" s="58" t="s">
        <v>604</v>
      </c>
      <c r="N69" s="58" t="s">
        <v>605</v>
      </c>
      <c r="O69" s="58" t="s">
        <v>606</v>
      </c>
      <c r="P69" s="59"/>
      <c r="R69" s="5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59" t="s">
        <v>1141</v>
      </c>
      <c r="AG69" s="59" t="s">
        <v>595</v>
      </c>
      <c r="AH69" s="59" t="s">
        <v>596</v>
      </c>
      <c r="AI69" s="59" t="s">
        <v>597</v>
      </c>
      <c r="AJ69" s="59" t="s">
        <v>1142</v>
      </c>
      <c r="AK69" s="59" t="s">
        <v>599</v>
      </c>
      <c r="AL69" s="59" t="s">
        <v>599</v>
      </c>
      <c r="AM69" s="59" t="s">
        <v>599</v>
      </c>
      <c r="AN69" s="59">
        <v>47000</v>
      </c>
      <c r="AO69" s="59" t="s">
        <v>625</v>
      </c>
      <c r="AP69" s="59" t="s">
        <v>847</v>
      </c>
      <c r="AQ69" s="59" t="s">
        <v>1104</v>
      </c>
      <c r="AR69" s="59" t="s">
        <v>604</v>
      </c>
      <c r="AS69" s="59" t="s">
        <v>605</v>
      </c>
      <c r="AT69" s="59" t="s">
        <v>606</v>
      </c>
      <c r="AU69" s="59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</row>
    <row r="70" spans="1:75">
      <c r="A70" s="58" t="s">
        <v>854</v>
      </c>
      <c r="B70" s="58" t="s">
        <v>595</v>
      </c>
      <c r="C70" s="58" t="s">
        <v>596</v>
      </c>
      <c r="D70" s="58" t="s">
        <v>597</v>
      </c>
      <c r="E70" s="58" t="s">
        <v>855</v>
      </c>
      <c r="F70" s="58" t="s">
        <v>599</v>
      </c>
      <c r="G70" s="58" t="s">
        <v>599</v>
      </c>
      <c r="H70" s="58" t="s">
        <v>599</v>
      </c>
      <c r="I70" s="58">
        <v>49000</v>
      </c>
      <c r="J70" s="58" t="s">
        <v>644</v>
      </c>
      <c r="K70" s="58" t="s">
        <v>821</v>
      </c>
      <c r="L70" s="58" t="s">
        <v>603</v>
      </c>
      <c r="M70" s="58" t="s">
        <v>604</v>
      </c>
      <c r="N70" s="58" t="s">
        <v>605</v>
      </c>
      <c r="O70" s="58" t="s">
        <v>606</v>
      </c>
      <c r="P70" s="59"/>
      <c r="R70" s="5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59" t="s">
        <v>1143</v>
      </c>
      <c r="AG70" s="59" t="s">
        <v>595</v>
      </c>
      <c r="AH70" s="59" t="s">
        <v>596</v>
      </c>
      <c r="AI70" s="59" t="s">
        <v>597</v>
      </c>
      <c r="AJ70" s="59" t="s">
        <v>1144</v>
      </c>
      <c r="AK70" s="59" t="s">
        <v>599</v>
      </c>
      <c r="AL70" s="59" t="s">
        <v>599</v>
      </c>
      <c r="AM70" s="59" t="s">
        <v>599</v>
      </c>
      <c r="AN70" s="59">
        <v>49000</v>
      </c>
      <c r="AO70" s="59" t="s">
        <v>644</v>
      </c>
      <c r="AP70" s="59" t="s">
        <v>821</v>
      </c>
      <c r="AQ70" s="59" t="s">
        <v>1104</v>
      </c>
      <c r="AR70" s="59" t="s">
        <v>604</v>
      </c>
      <c r="AS70" s="59" t="s">
        <v>605</v>
      </c>
      <c r="AT70" s="59" t="s">
        <v>606</v>
      </c>
      <c r="AU70" s="59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</row>
    <row r="71" spans="1:75">
      <c r="A71" s="58" t="s">
        <v>856</v>
      </c>
      <c r="B71" s="58" t="s">
        <v>595</v>
      </c>
      <c r="C71" s="58" t="s">
        <v>596</v>
      </c>
      <c r="D71" s="58" t="s">
        <v>597</v>
      </c>
      <c r="E71" s="58" t="s">
        <v>857</v>
      </c>
      <c r="F71" s="58" t="s">
        <v>599</v>
      </c>
      <c r="G71" s="58" t="s">
        <v>599</v>
      </c>
      <c r="H71" s="58" t="s">
        <v>599</v>
      </c>
      <c r="I71" s="58">
        <v>50000</v>
      </c>
      <c r="J71" s="58" t="s">
        <v>638</v>
      </c>
      <c r="K71" s="58" t="s">
        <v>842</v>
      </c>
      <c r="L71" s="58" t="s">
        <v>603</v>
      </c>
      <c r="M71" s="58" t="s">
        <v>604</v>
      </c>
      <c r="N71" s="58" t="s">
        <v>605</v>
      </c>
      <c r="O71" s="58" t="s">
        <v>606</v>
      </c>
      <c r="P71" s="59"/>
      <c r="R71" s="5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59" t="s">
        <v>1145</v>
      </c>
      <c r="AG71" s="59" t="s">
        <v>595</v>
      </c>
      <c r="AH71" s="59" t="s">
        <v>596</v>
      </c>
      <c r="AI71" s="59" t="s">
        <v>597</v>
      </c>
      <c r="AJ71" s="59" t="s">
        <v>1146</v>
      </c>
      <c r="AK71" s="59" t="s">
        <v>599</v>
      </c>
      <c r="AL71" s="59" t="s">
        <v>599</v>
      </c>
      <c r="AM71" s="59" t="s">
        <v>599</v>
      </c>
      <c r="AN71" s="59">
        <v>50000</v>
      </c>
      <c r="AO71" s="59" t="s">
        <v>638</v>
      </c>
      <c r="AP71" s="59" t="s">
        <v>842</v>
      </c>
      <c r="AQ71" s="59" t="s">
        <v>1104</v>
      </c>
      <c r="AR71" s="59" t="s">
        <v>604</v>
      </c>
      <c r="AS71" s="59" t="s">
        <v>605</v>
      </c>
      <c r="AT71" s="59" t="s">
        <v>606</v>
      </c>
      <c r="AU71" s="59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</row>
    <row r="72" spans="1:75">
      <c r="A72" s="58" t="s">
        <v>858</v>
      </c>
      <c r="B72" s="58" t="s">
        <v>595</v>
      </c>
      <c r="C72" s="58" t="s">
        <v>596</v>
      </c>
      <c r="D72" s="58" t="s">
        <v>597</v>
      </c>
      <c r="E72" s="58" t="s">
        <v>859</v>
      </c>
      <c r="F72" s="58" t="s">
        <v>599</v>
      </c>
      <c r="G72" s="58" t="s">
        <v>599</v>
      </c>
      <c r="H72" s="58" t="s">
        <v>599</v>
      </c>
      <c r="I72" s="58">
        <v>47000</v>
      </c>
      <c r="J72" s="58" t="s">
        <v>625</v>
      </c>
      <c r="K72" s="58" t="s">
        <v>847</v>
      </c>
      <c r="L72" s="58" t="s">
        <v>603</v>
      </c>
      <c r="M72" s="58" t="s">
        <v>604</v>
      </c>
      <c r="N72" s="58" t="s">
        <v>605</v>
      </c>
      <c r="O72" s="58" t="s">
        <v>606</v>
      </c>
      <c r="P72" s="59"/>
      <c r="R72" s="5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59" t="s">
        <v>1147</v>
      </c>
      <c r="AG72" s="59" t="s">
        <v>595</v>
      </c>
      <c r="AH72" s="59" t="s">
        <v>596</v>
      </c>
      <c r="AI72" s="59" t="s">
        <v>597</v>
      </c>
      <c r="AJ72" s="59" t="s">
        <v>1148</v>
      </c>
      <c r="AK72" s="59" t="s">
        <v>599</v>
      </c>
      <c r="AL72" s="59" t="s">
        <v>599</v>
      </c>
      <c r="AM72" s="59" t="s">
        <v>599</v>
      </c>
      <c r="AN72" s="59">
        <v>47000</v>
      </c>
      <c r="AO72" s="59" t="s">
        <v>625</v>
      </c>
      <c r="AP72" s="59" t="s">
        <v>847</v>
      </c>
      <c r="AQ72" s="59" t="s">
        <v>1104</v>
      </c>
      <c r="AR72" s="59" t="s">
        <v>604</v>
      </c>
      <c r="AS72" s="59" t="s">
        <v>605</v>
      </c>
      <c r="AT72" s="59" t="s">
        <v>606</v>
      </c>
      <c r="AU72" s="59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</row>
    <row r="73" spans="1:75">
      <c r="A73" s="58" t="s">
        <v>860</v>
      </c>
      <c r="B73" s="58" t="s">
        <v>595</v>
      </c>
      <c r="C73" s="58" t="s">
        <v>596</v>
      </c>
      <c r="D73" s="58" t="s">
        <v>597</v>
      </c>
      <c r="E73" s="58" t="s">
        <v>861</v>
      </c>
      <c r="F73" s="58" t="s">
        <v>599</v>
      </c>
      <c r="G73" s="58" t="s">
        <v>599</v>
      </c>
      <c r="H73" s="58" t="s">
        <v>599</v>
      </c>
      <c r="I73" s="58">
        <v>49000</v>
      </c>
      <c r="J73" s="58" t="s">
        <v>644</v>
      </c>
      <c r="K73" s="58" t="s">
        <v>821</v>
      </c>
      <c r="L73" s="58" t="s">
        <v>603</v>
      </c>
      <c r="M73" s="58" t="s">
        <v>604</v>
      </c>
      <c r="N73" s="58" t="s">
        <v>605</v>
      </c>
      <c r="O73" s="58" t="s">
        <v>606</v>
      </c>
      <c r="P73" s="59"/>
      <c r="R73" s="5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59" t="s">
        <v>1149</v>
      </c>
      <c r="AG73" s="59" t="s">
        <v>595</v>
      </c>
      <c r="AH73" s="59" t="s">
        <v>596</v>
      </c>
      <c r="AI73" s="59" t="s">
        <v>597</v>
      </c>
      <c r="AJ73" s="59" t="s">
        <v>1150</v>
      </c>
      <c r="AK73" s="59" t="s">
        <v>599</v>
      </c>
      <c r="AL73" s="59" t="s">
        <v>599</v>
      </c>
      <c r="AM73" s="59" t="s">
        <v>599</v>
      </c>
      <c r="AN73" s="59">
        <v>49000</v>
      </c>
      <c r="AO73" s="59" t="s">
        <v>644</v>
      </c>
      <c r="AP73" s="59" t="s">
        <v>821</v>
      </c>
      <c r="AQ73" s="59" t="s">
        <v>1104</v>
      </c>
      <c r="AR73" s="59" t="s">
        <v>604</v>
      </c>
      <c r="AS73" s="59" t="s">
        <v>605</v>
      </c>
      <c r="AT73" s="59" t="s">
        <v>606</v>
      </c>
      <c r="AU73" s="59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</row>
    <row r="74" spans="1:75">
      <c r="A74" s="58" t="s">
        <v>862</v>
      </c>
      <c r="B74" s="58" t="s">
        <v>595</v>
      </c>
      <c r="C74" s="58" t="s">
        <v>596</v>
      </c>
      <c r="D74" s="58" t="s">
        <v>597</v>
      </c>
      <c r="E74" s="58" t="s">
        <v>863</v>
      </c>
      <c r="F74" s="58" t="s">
        <v>599</v>
      </c>
      <c r="G74" s="58" t="s">
        <v>599</v>
      </c>
      <c r="H74" s="58" t="s">
        <v>599</v>
      </c>
      <c r="I74" s="58">
        <v>50000</v>
      </c>
      <c r="J74" s="58" t="s">
        <v>638</v>
      </c>
      <c r="K74" s="58" t="s">
        <v>842</v>
      </c>
      <c r="L74" s="58" t="s">
        <v>603</v>
      </c>
      <c r="M74" s="58" t="s">
        <v>604</v>
      </c>
      <c r="N74" s="58" t="s">
        <v>605</v>
      </c>
      <c r="O74" s="58" t="s">
        <v>606</v>
      </c>
      <c r="P74" s="59"/>
      <c r="R74" s="5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59" t="s">
        <v>1151</v>
      </c>
      <c r="AG74" s="59" t="s">
        <v>595</v>
      </c>
      <c r="AH74" s="59" t="s">
        <v>596</v>
      </c>
      <c r="AI74" s="59" t="s">
        <v>597</v>
      </c>
      <c r="AJ74" s="59" t="s">
        <v>1152</v>
      </c>
      <c r="AK74" s="59" t="s">
        <v>599</v>
      </c>
      <c r="AL74" s="59" t="s">
        <v>599</v>
      </c>
      <c r="AM74" s="59" t="s">
        <v>599</v>
      </c>
      <c r="AN74" s="59">
        <v>50000</v>
      </c>
      <c r="AO74" s="59" t="s">
        <v>638</v>
      </c>
      <c r="AP74" s="59" t="s">
        <v>842</v>
      </c>
      <c r="AQ74" s="59" t="s">
        <v>1104</v>
      </c>
      <c r="AR74" s="59" t="s">
        <v>604</v>
      </c>
      <c r="AS74" s="59" t="s">
        <v>605</v>
      </c>
      <c r="AT74" s="59" t="s">
        <v>606</v>
      </c>
      <c r="AU74" s="59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</row>
    <row r="75" spans="1:75">
      <c r="A75" s="58" t="s">
        <v>864</v>
      </c>
      <c r="B75" s="58" t="s">
        <v>595</v>
      </c>
      <c r="C75" s="58" t="s">
        <v>596</v>
      </c>
      <c r="D75" s="58" t="s">
        <v>597</v>
      </c>
      <c r="E75" s="58" t="s">
        <v>865</v>
      </c>
      <c r="F75" s="58" t="s">
        <v>599</v>
      </c>
      <c r="G75" s="58" t="s">
        <v>599</v>
      </c>
      <c r="H75" s="58" t="s">
        <v>599</v>
      </c>
      <c r="I75" s="58">
        <v>47000</v>
      </c>
      <c r="J75" s="58" t="s">
        <v>625</v>
      </c>
      <c r="K75" s="58" t="s">
        <v>847</v>
      </c>
      <c r="L75" s="58" t="s">
        <v>603</v>
      </c>
      <c r="M75" s="58" t="s">
        <v>604</v>
      </c>
      <c r="N75" s="58" t="s">
        <v>605</v>
      </c>
      <c r="O75" s="58" t="s">
        <v>606</v>
      </c>
      <c r="P75" s="59"/>
      <c r="R75" s="5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59" t="s">
        <v>1153</v>
      </c>
      <c r="AG75" s="59" t="s">
        <v>595</v>
      </c>
      <c r="AH75" s="59" t="s">
        <v>596</v>
      </c>
      <c r="AI75" s="59" t="s">
        <v>597</v>
      </c>
      <c r="AJ75" s="59" t="s">
        <v>1154</v>
      </c>
      <c r="AK75" s="59" t="s">
        <v>599</v>
      </c>
      <c r="AL75" s="59" t="s">
        <v>599</v>
      </c>
      <c r="AM75" s="59" t="s">
        <v>599</v>
      </c>
      <c r="AN75" s="59">
        <v>47000</v>
      </c>
      <c r="AO75" s="59" t="s">
        <v>625</v>
      </c>
      <c r="AP75" s="59" t="s">
        <v>847</v>
      </c>
      <c r="AQ75" s="59" t="s">
        <v>1104</v>
      </c>
      <c r="AR75" s="59" t="s">
        <v>604</v>
      </c>
      <c r="AS75" s="59" t="s">
        <v>605</v>
      </c>
      <c r="AT75" s="59" t="s">
        <v>606</v>
      </c>
      <c r="AU75" s="59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</row>
    <row r="76" spans="1:75">
      <c r="A76" s="58" t="s">
        <v>866</v>
      </c>
      <c r="B76" s="58" t="s">
        <v>595</v>
      </c>
      <c r="C76" s="58" t="s">
        <v>596</v>
      </c>
      <c r="D76" s="58" t="s">
        <v>597</v>
      </c>
      <c r="E76" s="58" t="s">
        <v>867</v>
      </c>
      <c r="F76" s="58" t="s">
        <v>599</v>
      </c>
      <c r="G76" s="58" t="s">
        <v>599</v>
      </c>
      <c r="H76" s="58" t="s">
        <v>599</v>
      </c>
      <c r="I76" s="58">
        <v>59000</v>
      </c>
      <c r="J76" s="58" t="s">
        <v>868</v>
      </c>
      <c r="K76" s="58" t="s">
        <v>869</v>
      </c>
      <c r="L76" s="58" t="s">
        <v>603</v>
      </c>
      <c r="M76" s="58" t="s">
        <v>604</v>
      </c>
      <c r="N76" s="58" t="s">
        <v>605</v>
      </c>
      <c r="O76" s="58" t="s">
        <v>606</v>
      </c>
      <c r="P76" s="59"/>
      <c r="AF76" s="59" t="s">
        <v>1155</v>
      </c>
      <c r="AG76" s="59" t="s">
        <v>595</v>
      </c>
      <c r="AH76" s="59" t="s">
        <v>596</v>
      </c>
      <c r="AI76" s="59" t="s">
        <v>597</v>
      </c>
      <c r="AJ76" s="59" t="s">
        <v>1156</v>
      </c>
      <c r="AK76" s="59" t="s">
        <v>599</v>
      </c>
      <c r="AL76" s="59" t="s">
        <v>599</v>
      </c>
      <c r="AM76" s="59" t="s">
        <v>599</v>
      </c>
      <c r="AN76" s="59">
        <v>59000</v>
      </c>
      <c r="AO76" s="59" t="s">
        <v>868</v>
      </c>
      <c r="AP76" s="59" t="s">
        <v>869</v>
      </c>
      <c r="AQ76" s="59" t="s">
        <v>1104</v>
      </c>
      <c r="AR76" s="59" t="s">
        <v>604</v>
      </c>
      <c r="AS76" s="59" t="s">
        <v>605</v>
      </c>
      <c r="AT76" s="59" t="s">
        <v>606</v>
      </c>
      <c r="AU76" s="59"/>
    </row>
    <row r="77" spans="1:75">
      <c r="A77" s="58" t="s">
        <v>871</v>
      </c>
      <c r="B77" s="58" t="s">
        <v>595</v>
      </c>
      <c r="C77" s="58" t="s">
        <v>596</v>
      </c>
      <c r="D77" s="58" t="s">
        <v>597</v>
      </c>
      <c r="E77" s="58" t="s">
        <v>872</v>
      </c>
      <c r="F77" s="58" t="s">
        <v>599</v>
      </c>
      <c r="G77" s="58" t="s">
        <v>599</v>
      </c>
      <c r="H77" s="58" t="s">
        <v>599</v>
      </c>
      <c r="I77" s="58">
        <v>59000</v>
      </c>
      <c r="J77" s="58" t="s">
        <v>868</v>
      </c>
      <c r="K77" s="58" t="s">
        <v>869</v>
      </c>
      <c r="L77" s="58" t="s">
        <v>603</v>
      </c>
      <c r="M77" s="58" t="s">
        <v>604</v>
      </c>
      <c r="N77" s="58" t="s">
        <v>605</v>
      </c>
      <c r="O77" s="58" t="s">
        <v>606</v>
      </c>
      <c r="P77" s="59"/>
      <c r="AF77" s="59" t="s">
        <v>1157</v>
      </c>
      <c r="AG77" s="59" t="s">
        <v>595</v>
      </c>
      <c r="AH77" s="59" t="s">
        <v>596</v>
      </c>
      <c r="AI77" s="59" t="s">
        <v>597</v>
      </c>
      <c r="AJ77" s="59" t="s">
        <v>1158</v>
      </c>
      <c r="AK77" s="59" t="s">
        <v>599</v>
      </c>
      <c r="AL77" s="59" t="s">
        <v>599</v>
      </c>
      <c r="AM77" s="59" t="s">
        <v>599</v>
      </c>
      <c r="AN77" s="59">
        <v>59000</v>
      </c>
      <c r="AO77" s="59" t="s">
        <v>868</v>
      </c>
      <c r="AP77" s="59" t="s">
        <v>869</v>
      </c>
      <c r="AQ77" s="59" t="s">
        <v>1104</v>
      </c>
      <c r="AR77" s="59" t="s">
        <v>604</v>
      </c>
      <c r="AS77" s="59" t="s">
        <v>605</v>
      </c>
      <c r="AT77" s="59" t="s">
        <v>606</v>
      </c>
      <c r="AU77" s="59"/>
    </row>
    <row r="78" spans="1:75">
      <c r="A78" s="58" t="s">
        <v>873</v>
      </c>
      <c r="B78" s="58" t="s">
        <v>595</v>
      </c>
      <c r="C78" s="58" t="s">
        <v>596</v>
      </c>
      <c r="D78" s="58" t="s">
        <v>597</v>
      </c>
      <c r="E78" s="58" t="s">
        <v>874</v>
      </c>
      <c r="F78" s="58" t="s">
        <v>599</v>
      </c>
      <c r="G78" s="58" t="s">
        <v>599</v>
      </c>
      <c r="H78" s="58" t="s">
        <v>599</v>
      </c>
      <c r="I78" s="58">
        <v>59000</v>
      </c>
      <c r="J78" s="58" t="s">
        <v>868</v>
      </c>
      <c r="K78" s="58" t="s">
        <v>869</v>
      </c>
      <c r="L78" s="58" t="s">
        <v>603</v>
      </c>
      <c r="M78" s="58" t="s">
        <v>604</v>
      </c>
      <c r="N78" s="58" t="s">
        <v>605</v>
      </c>
      <c r="O78" s="58" t="s">
        <v>606</v>
      </c>
      <c r="P78" s="59"/>
      <c r="AF78" s="59" t="s">
        <v>1159</v>
      </c>
      <c r="AG78" s="59" t="s">
        <v>595</v>
      </c>
      <c r="AH78" s="59" t="s">
        <v>596</v>
      </c>
      <c r="AI78" s="59" t="s">
        <v>597</v>
      </c>
      <c r="AJ78" s="59" t="s">
        <v>1160</v>
      </c>
      <c r="AK78" s="59" t="s">
        <v>599</v>
      </c>
      <c r="AL78" s="59" t="s">
        <v>599</v>
      </c>
      <c r="AM78" s="59" t="s">
        <v>599</v>
      </c>
      <c r="AN78" s="59">
        <v>59000</v>
      </c>
      <c r="AO78" s="59" t="s">
        <v>868</v>
      </c>
      <c r="AP78" s="59" t="s">
        <v>869</v>
      </c>
      <c r="AQ78" s="59" t="s">
        <v>1104</v>
      </c>
      <c r="AR78" s="59" t="s">
        <v>604</v>
      </c>
      <c r="AS78" s="59" t="s">
        <v>605</v>
      </c>
      <c r="AT78" s="59" t="s">
        <v>606</v>
      </c>
      <c r="AU78" s="59"/>
    </row>
    <row r="79" spans="1:75">
      <c r="A79" s="58" t="s">
        <v>875</v>
      </c>
      <c r="B79" s="58" t="s">
        <v>595</v>
      </c>
      <c r="C79" s="58" t="s">
        <v>596</v>
      </c>
      <c r="D79" s="58" t="s">
        <v>597</v>
      </c>
      <c r="E79" s="58" t="s">
        <v>876</v>
      </c>
      <c r="F79" s="58" t="s">
        <v>599</v>
      </c>
      <c r="G79" s="58" t="s">
        <v>599</v>
      </c>
      <c r="H79" s="58" t="s">
        <v>599</v>
      </c>
      <c r="I79" s="58">
        <v>59000</v>
      </c>
      <c r="J79" s="58" t="s">
        <v>868</v>
      </c>
      <c r="K79" s="58" t="s">
        <v>869</v>
      </c>
      <c r="L79" s="58" t="s">
        <v>603</v>
      </c>
      <c r="M79" s="58" t="s">
        <v>604</v>
      </c>
      <c r="N79" s="58" t="s">
        <v>605</v>
      </c>
      <c r="O79" s="58" t="s">
        <v>606</v>
      </c>
      <c r="P79" s="59"/>
      <c r="AF79" s="59" t="s">
        <v>1161</v>
      </c>
      <c r="AG79" s="59" t="s">
        <v>595</v>
      </c>
      <c r="AH79" s="59" t="s">
        <v>596</v>
      </c>
      <c r="AI79" s="59" t="s">
        <v>597</v>
      </c>
      <c r="AJ79" s="59" t="s">
        <v>1162</v>
      </c>
      <c r="AK79" s="59" t="s">
        <v>599</v>
      </c>
      <c r="AL79" s="59" t="s">
        <v>599</v>
      </c>
      <c r="AM79" s="59" t="s">
        <v>599</v>
      </c>
      <c r="AN79" s="59">
        <v>59000</v>
      </c>
      <c r="AO79" s="59" t="s">
        <v>868</v>
      </c>
      <c r="AP79" s="59" t="s">
        <v>869</v>
      </c>
      <c r="AQ79" s="59" t="s">
        <v>1104</v>
      </c>
      <c r="AR79" s="59" t="s">
        <v>604</v>
      </c>
      <c r="AS79" s="59" t="s">
        <v>605</v>
      </c>
      <c r="AT79" s="59" t="s">
        <v>606</v>
      </c>
      <c r="AU79" s="59"/>
    </row>
    <row r="80" spans="1:75">
      <c r="A80" s="58" t="s">
        <v>881</v>
      </c>
      <c r="B80" s="58" t="s">
        <v>595</v>
      </c>
      <c r="C80" s="58" t="s">
        <v>623</v>
      </c>
      <c r="D80" s="58" t="s">
        <v>623</v>
      </c>
      <c r="E80" s="58" t="s">
        <v>882</v>
      </c>
      <c r="F80" s="58" t="s">
        <v>599</v>
      </c>
      <c r="G80" s="58" t="s">
        <v>599</v>
      </c>
      <c r="H80" s="58" t="s">
        <v>599</v>
      </c>
      <c r="I80" s="58">
        <v>36000</v>
      </c>
      <c r="J80" s="58" t="s">
        <v>625</v>
      </c>
      <c r="K80" s="58" t="s">
        <v>883</v>
      </c>
      <c r="L80" s="58" t="s">
        <v>603</v>
      </c>
      <c r="M80" s="58" t="s">
        <v>604</v>
      </c>
      <c r="N80" s="58" t="s">
        <v>605</v>
      </c>
      <c r="O80" s="58" t="s">
        <v>606</v>
      </c>
      <c r="P80" s="59"/>
      <c r="AF80" s="59" t="s">
        <v>1163</v>
      </c>
      <c r="AG80" s="59" t="s">
        <v>595</v>
      </c>
      <c r="AH80" s="59" t="s">
        <v>623</v>
      </c>
      <c r="AI80" s="59" t="s">
        <v>623</v>
      </c>
      <c r="AJ80" s="59" t="s">
        <v>1164</v>
      </c>
      <c r="AK80" s="59" t="s">
        <v>599</v>
      </c>
      <c r="AL80" s="59" t="s">
        <v>599</v>
      </c>
      <c r="AM80" s="59" t="s">
        <v>599</v>
      </c>
      <c r="AN80" s="59">
        <v>36000</v>
      </c>
      <c r="AO80" s="59" t="s">
        <v>625</v>
      </c>
      <c r="AP80" s="59" t="s">
        <v>883</v>
      </c>
      <c r="AQ80" s="59" t="s">
        <v>1104</v>
      </c>
      <c r="AR80" s="59" t="s">
        <v>604</v>
      </c>
      <c r="AS80" s="59" t="s">
        <v>605</v>
      </c>
      <c r="AT80" s="59" t="s">
        <v>606</v>
      </c>
      <c r="AU80" s="59"/>
    </row>
    <row r="81" spans="1:47">
      <c r="A81" s="58" t="s">
        <v>884</v>
      </c>
      <c r="B81" s="58" t="s">
        <v>595</v>
      </c>
      <c r="C81" s="58" t="s">
        <v>623</v>
      </c>
      <c r="D81" s="58" t="s">
        <v>623</v>
      </c>
      <c r="E81" s="58" t="s">
        <v>885</v>
      </c>
      <c r="F81" s="58" t="s">
        <v>599</v>
      </c>
      <c r="G81" s="58" t="s">
        <v>599</v>
      </c>
      <c r="H81" s="58" t="s">
        <v>599</v>
      </c>
      <c r="I81" s="58">
        <v>36000</v>
      </c>
      <c r="J81" s="58" t="s">
        <v>625</v>
      </c>
      <c r="K81" s="58" t="s">
        <v>883</v>
      </c>
      <c r="L81" s="58" t="s">
        <v>603</v>
      </c>
      <c r="M81" s="58" t="s">
        <v>604</v>
      </c>
      <c r="N81" s="58" t="s">
        <v>605</v>
      </c>
      <c r="O81" s="58" t="s">
        <v>606</v>
      </c>
      <c r="P81" s="59"/>
      <c r="AF81" s="59" t="s">
        <v>1165</v>
      </c>
      <c r="AG81" s="59" t="s">
        <v>595</v>
      </c>
      <c r="AH81" s="59" t="s">
        <v>623</v>
      </c>
      <c r="AI81" s="59" t="s">
        <v>623</v>
      </c>
      <c r="AJ81" s="59" t="s">
        <v>1166</v>
      </c>
      <c r="AK81" s="59" t="s">
        <v>599</v>
      </c>
      <c r="AL81" s="59" t="s">
        <v>599</v>
      </c>
      <c r="AM81" s="59" t="s">
        <v>599</v>
      </c>
      <c r="AN81" s="59">
        <v>36000</v>
      </c>
      <c r="AO81" s="59" t="s">
        <v>625</v>
      </c>
      <c r="AP81" s="59" t="s">
        <v>883</v>
      </c>
      <c r="AQ81" s="59" t="s">
        <v>1104</v>
      </c>
      <c r="AR81" s="59" t="s">
        <v>604</v>
      </c>
      <c r="AS81" s="59" t="s">
        <v>605</v>
      </c>
      <c r="AT81" s="59" t="s">
        <v>606</v>
      </c>
      <c r="AU81" s="59"/>
    </row>
    <row r="82" spans="1:47">
      <c r="A82" s="58" t="s">
        <v>886</v>
      </c>
      <c r="B82" s="58" t="s">
        <v>595</v>
      </c>
      <c r="C82" s="58" t="s">
        <v>623</v>
      </c>
      <c r="D82" s="58" t="s">
        <v>623</v>
      </c>
      <c r="E82" s="58" t="s">
        <v>887</v>
      </c>
      <c r="F82" s="58" t="s">
        <v>599</v>
      </c>
      <c r="G82" s="58" t="s">
        <v>599</v>
      </c>
      <c r="H82" s="58" t="s">
        <v>599</v>
      </c>
      <c r="I82" s="58">
        <v>36000</v>
      </c>
      <c r="J82" s="58" t="s">
        <v>625</v>
      </c>
      <c r="K82" s="58" t="s">
        <v>883</v>
      </c>
      <c r="L82" s="58" t="s">
        <v>603</v>
      </c>
      <c r="M82" s="58" t="s">
        <v>604</v>
      </c>
      <c r="N82" s="58" t="s">
        <v>605</v>
      </c>
      <c r="O82" s="58" t="s">
        <v>606</v>
      </c>
      <c r="P82" s="59"/>
      <c r="AF82" s="59" t="s">
        <v>1167</v>
      </c>
      <c r="AG82" s="59" t="s">
        <v>595</v>
      </c>
      <c r="AH82" s="59" t="s">
        <v>623</v>
      </c>
      <c r="AI82" s="59" t="s">
        <v>623</v>
      </c>
      <c r="AJ82" s="59" t="s">
        <v>1168</v>
      </c>
      <c r="AK82" s="59" t="s">
        <v>599</v>
      </c>
      <c r="AL82" s="59" t="s">
        <v>599</v>
      </c>
      <c r="AM82" s="59" t="s">
        <v>599</v>
      </c>
      <c r="AN82" s="59">
        <v>36000</v>
      </c>
      <c r="AO82" s="59" t="s">
        <v>625</v>
      </c>
      <c r="AP82" s="59" t="s">
        <v>883</v>
      </c>
      <c r="AQ82" s="59" t="s">
        <v>1104</v>
      </c>
      <c r="AR82" s="59" t="s">
        <v>604</v>
      </c>
      <c r="AS82" s="59" t="s">
        <v>605</v>
      </c>
      <c r="AT82" s="59" t="s">
        <v>606</v>
      </c>
      <c r="AU82" s="59"/>
    </row>
    <row r="83" spans="1:47">
      <c r="A83" s="58" t="s">
        <v>888</v>
      </c>
      <c r="B83" s="58" t="s">
        <v>595</v>
      </c>
      <c r="C83" s="58" t="s">
        <v>623</v>
      </c>
      <c r="D83" s="58" t="s">
        <v>623</v>
      </c>
      <c r="E83" s="58" t="s">
        <v>889</v>
      </c>
      <c r="F83" s="58" t="s">
        <v>599</v>
      </c>
      <c r="G83" s="58" t="s">
        <v>599</v>
      </c>
      <c r="H83" s="58" t="s">
        <v>599</v>
      </c>
      <c r="I83" s="58">
        <v>36000</v>
      </c>
      <c r="J83" s="58" t="s">
        <v>625</v>
      </c>
      <c r="K83" s="58" t="s">
        <v>883</v>
      </c>
      <c r="L83" s="58" t="s">
        <v>603</v>
      </c>
      <c r="M83" s="58" t="s">
        <v>604</v>
      </c>
      <c r="N83" s="58" t="s">
        <v>605</v>
      </c>
      <c r="O83" s="58" t="s">
        <v>606</v>
      </c>
      <c r="P83" s="59"/>
      <c r="AF83" s="59" t="s">
        <v>1169</v>
      </c>
      <c r="AG83" s="59" t="s">
        <v>595</v>
      </c>
      <c r="AH83" s="59" t="s">
        <v>623</v>
      </c>
      <c r="AI83" s="59" t="s">
        <v>623</v>
      </c>
      <c r="AJ83" s="59" t="s">
        <v>1170</v>
      </c>
      <c r="AK83" s="59" t="s">
        <v>599</v>
      </c>
      <c r="AL83" s="59" t="s">
        <v>599</v>
      </c>
      <c r="AM83" s="59" t="s">
        <v>599</v>
      </c>
      <c r="AN83" s="59">
        <v>49000</v>
      </c>
      <c r="AO83" s="59" t="s">
        <v>625</v>
      </c>
      <c r="AP83" s="59" t="s">
        <v>883</v>
      </c>
      <c r="AQ83" s="59" t="s">
        <v>1104</v>
      </c>
      <c r="AR83" s="59" t="s">
        <v>604</v>
      </c>
      <c r="AS83" s="59" t="s">
        <v>605</v>
      </c>
      <c r="AT83" s="59" t="s">
        <v>606</v>
      </c>
      <c r="AU83" s="59"/>
    </row>
    <row r="84" spans="1:47">
      <c r="A84" s="58" t="s">
        <v>890</v>
      </c>
      <c r="B84" s="58" t="s">
        <v>595</v>
      </c>
      <c r="C84" s="58" t="s">
        <v>623</v>
      </c>
      <c r="D84" s="58" t="s">
        <v>623</v>
      </c>
      <c r="E84" s="58" t="s">
        <v>891</v>
      </c>
      <c r="F84" s="58" t="s">
        <v>599</v>
      </c>
      <c r="G84" s="58" t="s">
        <v>599</v>
      </c>
      <c r="H84" s="58" t="s">
        <v>599</v>
      </c>
      <c r="I84" s="58">
        <v>49000</v>
      </c>
      <c r="J84" s="58" t="s">
        <v>625</v>
      </c>
      <c r="K84" s="58" t="s">
        <v>883</v>
      </c>
      <c r="L84" s="58" t="s">
        <v>603</v>
      </c>
      <c r="M84" s="58" t="s">
        <v>604</v>
      </c>
      <c r="N84" s="58" t="s">
        <v>605</v>
      </c>
      <c r="O84" s="58" t="s">
        <v>606</v>
      </c>
      <c r="P84" s="59"/>
      <c r="AF84" s="59" t="s">
        <v>1171</v>
      </c>
      <c r="AG84" s="59" t="s">
        <v>595</v>
      </c>
      <c r="AH84" s="59" t="s">
        <v>623</v>
      </c>
      <c r="AI84" s="59" t="s">
        <v>623</v>
      </c>
      <c r="AJ84" s="59" t="s">
        <v>1172</v>
      </c>
      <c r="AK84" s="59" t="s">
        <v>599</v>
      </c>
      <c r="AL84" s="59" t="s">
        <v>599</v>
      </c>
      <c r="AM84" s="59" t="s">
        <v>599</v>
      </c>
      <c r="AN84" s="59">
        <v>49000</v>
      </c>
      <c r="AO84" s="59" t="s">
        <v>625</v>
      </c>
      <c r="AP84" s="59" t="s">
        <v>883</v>
      </c>
      <c r="AQ84" s="59" t="s">
        <v>1104</v>
      </c>
      <c r="AR84" s="59" t="s">
        <v>604</v>
      </c>
      <c r="AS84" s="59" t="s">
        <v>605</v>
      </c>
      <c r="AT84" s="59" t="s">
        <v>606</v>
      </c>
      <c r="AU84" s="59"/>
    </row>
    <row r="85" spans="1:47">
      <c r="A85" s="58" t="s">
        <v>892</v>
      </c>
      <c r="B85" s="58" t="s">
        <v>595</v>
      </c>
      <c r="C85" s="58" t="s">
        <v>623</v>
      </c>
      <c r="D85" s="58" t="s">
        <v>623</v>
      </c>
      <c r="E85" s="58" t="s">
        <v>893</v>
      </c>
      <c r="F85" s="58" t="s">
        <v>599</v>
      </c>
      <c r="G85" s="58" t="s">
        <v>599</v>
      </c>
      <c r="H85" s="58" t="s">
        <v>599</v>
      </c>
      <c r="I85" s="58">
        <v>49000</v>
      </c>
      <c r="J85" s="58" t="s">
        <v>625</v>
      </c>
      <c r="K85" s="58" t="s">
        <v>883</v>
      </c>
      <c r="L85" s="58" t="s">
        <v>603</v>
      </c>
      <c r="M85" s="58" t="s">
        <v>604</v>
      </c>
      <c r="N85" s="58" t="s">
        <v>605</v>
      </c>
      <c r="O85" s="58" t="s">
        <v>606</v>
      </c>
      <c r="P85" s="59"/>
      <c r="AF85" s="59" t="s">
        <v>1173</v>
      </c>
      <c r="AG85" s="59" t="s">
        <v>595</v>
      </c>
      <c r="AH85" s="59" t="s">
        <v>623</v>
      </c>
      <c r="AI85" s="59" t="s">
        <v>623</v>
      </c>
      <c r="AJ85" s="59" t="s">
        <v>1174</v>
      </c>
      <c r="AK85" s="59" t="s">
        <v>599</v>
      </c>
      <c r="AL85" s="59" t="s">
        <v>599</v>
      </c>
      <c r="AM85" s="59" t="s">
        <v>599</v>
      </c>
      <c r="AN85" s="59">
        <v>49000</v>
      </c>
      <c r="AO85" s="59" t="s">
        <v>625</v>
      </c>
      <c r="AP85" s="59" t="s">
        <v>883</v>
      </c>
      <c r="AQ85" s="59" t="s">
        <v>1104</v>
      </c>
      <c r="AR85" s="59" t="s">
        <v>604</v>
      </c>
      <c r="AS85" s="59" t="s">
        <v>605</v>
      </c>
      <c r="AT85" s="59" t="s">
        <v>606</v>
      </c>
      <c r="AU85" s="59"/>
    </row>
    <row r="86" spans="1:47">
      <c r="A86" s="58" t="s">
        <v>894</v>
      </c>
      <c r="B86" s="58" t="s">
        <v>595</v>
      </c>
      <c r="C86" s="58" t="s">
        <v>623</v>
      </c>
      <c r="D86" s="58" t="s">
        <v>623</v>
      </c>
      <c r="E86" s="58" t="s">
        <v>895</v>
      </c>
      <c r="F86" s="58" t="s">
        <v>599</v>
      </c>
      <c r="G86" s="58" t="s">
        <v>599</v>
      </c>
      <c r="H86" s="58" t="s">
        <v>599</v>
      </c>
      <c r="I86" s="58">
        <v>49000</v>
      </c>
      <c r="J86" s="58" t="s">
        <v>625</v>
      </c>
      <c r="K86" s="58" t="s">
        <v>883</v>
      </c>
      <c r="L86" s="58" t="s">
        <v>603</v>
      </c>
      <c r="M86" s="58" t="s">
        <v>604</v>
      </c>
      <c r="N86" s="58" t="s">
        <v>605</v>
      </c>
      <c r="O86" s="58" t="s">
        <v>606</v>
      </c>
      <c r="P86" s="59"/>
      <c r="AF86" s="59" t="s">
        <v>1175</v>
      </c>
      <c r="AG86" s="59" t="s">
        <v>595</v>
      </c>
      <c r="AH86" s="59" t="s">
        <v>623</v>
      </c>
      <c r="AI86" s="59" t="s">
        <v>623</v>
      </c>
      <c r="AJ86" s="59" t="s">
        <v>1176</v>
      </c>
      <c r="AK86" s="59" t="s">
        <v>599</v>
      </c>
      <c r="AL86" s="59" t="s">
        <v>599</v>
      </c>
      <c r="AM86" s="59" t="s">
        <v>599</v>
      </c>
      <c r="AN86" s="59">
        <v>58500</v>
      </c>
      <c r="AO86" s="59" t="s">
        <v>625</v>
      </c>
      <c r="AP86" s="59" t="s">
        <v>900</v>
      </c>
      <c r="AQ86" s="59" t="s">
        <v>1104</v>
      </c>
      <c r="AR86" s="59" t="s">
        <v>604</v>
      </c>
      <c r="AS86" s="59" t="s">
        <v>605</v>
      </c>
      <c r="AT86" s="59" t="s">
        <v>606</v>
      </c>
      <c r="AU86" s="59"/>
    </row>
    <row r="87" spans="1:47">
      <c r="A87" s="58" t="s">
        <v>896</v>
      </c>
      <c r="B87" s="58" t="s">
        <v>595</v>
      </c>
      <c r="C87" s="58" t="s">
        <v>623</v>
      </c>
      <c r="D87" s="58" t="s">
        <v>623</v>
      </c>
      <c r="E87" s="58" t="s">
        <v>897</v>
      </c>
      <c r="F87" s="58" t="s">
        <v>599</v>
      </c>
      <c r="G87" s="58" t="s">
        <v>599</v>
      </c>
      <c r="H87" s="58" t="s">
        <v>599</v>
      </c>
      <c r="I87" s="58">
        <v>49000</v>
      </c>
      <c r="J87" s="58" t="s">
        <v>625</v>
      </c>
      <c r="K87" s="58" t="s">
        <v>883</v>
      </c>
      <c r="L87" s="58" t="s">
        <v>603</v>
      </c>
      <c r="M87" s="58" t="s">
        <v>604</v>
      </c>
      <c r="N87" s="58" t="s">
        <v>605</v>
      </c>
      <c r="O87" s="58" t="s">
        <v>606</v>
      </c>
      <c r="P87" s="59"/>
      <c r="AF87" s="59" t="s">
        <v>1177</v>
      </c>
      <c r="AG87" s="59" t="s">
        <v>595</v>
      </c>
      <c r="AH87" s="59" t="s">
        <v>623</v>
      </c>
      <c r="AI87" s="59" t="s">
        <v>623</v>
      </c>
      <c r="AJ87" s="59" t="s">
        <v>1178</v>
      </c>
      <c r="AK87" s="59" t="s">
        <v>599</v>
      </c>
      <c r="AL87" s="59" t="s">
        <v>599</v>
      </c>
      <c r="AM87" s="59" t="s">
        <v>599</v>
      </c>
      <c r="AN87" s="59">
        <v>58500</v>
      </c>
      <c r="AO87" s="59" t="s">
        <v>625</v>
      </c>
      <c r="AP87" s="59" t="s">
        <v>900</v>
      </c>
      <c r="AQ87" s="59" t="s">
        <v>1104</v>
      </c>
      <c r="AR87" s="59" t="s">
        <v>604</v>
      </c>
      <c r="AS87" s="59" t="s">
        <v>605</v>
      </c>
      <c r="AT87" s="59" t="s">
        <v>606</v>
      </c>
      <c r="AU87" s="59"/>
    </row>
    <row r="88" spans="1:47">
      <c r="A88" s="58" t="s">
        <v>898</v>
      </c>
      <c r="B88" s="58" t="s">
        <v>595</v>
      </c>
      <c r="C88" s="58" t="s">
        <v>623</v>
      </c>
      <c r="D88" s="58" t="s">
        <v>623</v>
      </c>
      <c r="E88" s="58" t="s">
        <v>899</v>
      </c>
      <c r="F88" s="58" t="s">
        <v>599</v>
      </c>
      <c r="G88" s="58" t="s">
        <v>599</v>
      </c>
      <c r="H88" s="58" t="s">
        <v>599</v>
      </c>
      <c r="I88" s="58">
        <v>58500</v>
      </c>
      <c r="J88" s="58" t="s">
        <v>625</v>
      </c>
      <c r="K88" s="58" t="s">
        <v>900</v>
      </c>
      <c r="L88" s="58" t="s">
        <v>603</v>
      </c>
      <c r="M88" s="58" t="s">
        <v>604</v>
      </c>
      <c r="N88" s="58" t="s">
        <v>605</v>
      </c>
      <c r="O88" s="58" t="s">
        <v>606</v>
      </c>
      <c r="P88" s="59"/>
      <c r="AF88" s="59" t="s">
        <v>1179</v>
      </c>
      <c r="AG88" s="59" t="s">
        <v>595</v>
      </c>
      <c r="AH88" s="59" t="s">
        <v>623</v>
      </c>
      <c r="AI88" s="59" t="s">
        <v>623</v>
      </c>
      <c r="AJ88" s="59" t="s">
        <v>1180</v>
      </c>
      <c r="AK88" s="59" t="s">
        <v>599</v>
      </c>
      <c r="AL88" s="59" t="s">
        <v>599</v>
      </c>
      <c r="AM88" s="59" t="s">
        <v>599</v>
      </c>
      <c r="AN88" s="59">
        <v>58500</v>
      </c>
      <c r="AO88" s="59" t="s">
        <v>625</v>
      </c>
      <c r="AP88" s="59" t="s">
        <v>900</v>
      </c>
      <c r="AQ88" s="59" t="s">
        <v>1104</v>
      </c>
      <c r="AR88" s="59" t="s">
        <v>604</v>
      </c>
      <c r="AS88" s="59" t="s">
        <v>605</v>
      </c>
      <c r="AT88" s="59" t="s">
        <v>606</v>
      </c>
      <c r="AU88" s="59"/>
    </row>
    <row r="89" spans="1:47">
      <c r="A89" s="58" t="s">
        <v>901</v>
      </c>
      <c r="B89" s="58" t="s">
        <v>595</v>
      </c>
      <c r="C89" s="58" t="s">
        <v>623</v>
      </c>
      <c r="D89" s="58" t="s">
        <v>623</v>
      </c>
      <c r="E89" s="58" t="s">
        <v>902</v>
      </c>
      <c r="F89" s="58" t="s">
        <v>599</v>
      </c>
      <c r="G89" s="58" t="s">
        <v>599</v>
      </c>
      <c r="H89" s="58" t="s">
        <v>599</v>
      </c>
      <c r="I89" s="58">
        <v>58500</v>
      </c>
      <c r="J89" s="58" t="s">
        <v>625</v>
      </c>
      <c r="K89" s="58" t="s">
        <v>900</v>
      </c>
      <c r="L89" s="58" t="s">
        <v>603</v>
      </c>
      <c r="M89" s="58" t="s">
        <v>604</v>
      </c>
      <c r="N89" s="58" t="s">
        <v>605</v>
      </c>
      <c r="O89" s="58" t="s">
        <v>606</v>
      </c>
      <c r="P89" s="59"/>
      <c r="AF89" s="59" t="s">
        <v>1181</v>
      </c>
      <c r="AG89" s="59" t="s">
        <v>595</v>
      </c>
      <c r="AH89" s="59" t="s">
        <v>623</v>
      </c>
      <c r="AI89" s="59" t="s">
        <v>623</v>
      </c>
      <c r="AJ89" s="59" t="s">
        <v>1182</v>
      </c>
      <c r="AK89" s="59" t="s">
        <v>599</v>
      </c>
      <c r="AL89" s="59" t="s">
        <v>599</v>
      </c>
      <c r="AM89" s="59" t="s">
        <v>599</v>
      </c>
      <c r="AN89" s="59">
        <v>35800</v>
      </c>
      <c r="AO89" s="59" t="s">
        <v>625</v>
      </c>
      <c r="AP89" s="59" t="s">
        <v>626</v>
      </c>
      <c r="AQ89" s="59" t="s">
        <v>1104</v>
      </c>
      <c r="AR89" s="59" t="s">
        <v>604</v>
      </c>
      <c r="AS89" s="59" t="s">
        <v>605</v>
      </c>
      <c r="AT89" s="59" t="s">
        <v>606</v>
      </c>
      <c r="AU89" s="59"/>
    </row>
    <row r="90" spans="1:47">
      <c r="A90" s="58" t="s">
        <v>903</v>
      </c>
      <c r="B90" s="58" t="s">
        <v>595</v>
      </c>
      <c r="C90" s="58" t="s">
        <v>623</v>
      </c>
      <c r="D90" s="58" t="s">
        <v>623</v>
      </c>
      <c r="E90" s="58" t="s">
        <v>904</v>
      </c>
      <c r="F90" s="58" t="s">
        <v>599</v>
      </c>
      <c r="G90" s="58" t="s">
        <v>599</v>
      </c>
      <c r="H90" s="58" t="s">
        <v>599</v>
      </c>
      <c r="I90" s="58">
        <v>58500</v>
      </c>
      <c r="J90" s="58" t="s">
        <v>625</v>
      </c>
      <c r="K90" s="58" t="s">
        <v>900</v>
      </c>
      <c r="L90" s="58" t="s">
        <v>603</v>
      </c>
      <c r="M90" s="58" t="s">
        <v>604</v>
      </c>
      <c r="N90" s="58" t="s">
        <v>605</v>
      </c>
      <c r="O90" s="58" t="s">
        <v>606</v>
      </c>
      <c r="P90" s="59"/>
      <c r="AF90" s="59" t="s">
        <v>1183</v>
      </c>
      <c r="AG90" s="59" t="s">
        <v>595</v>
      </c>
      <c r="AH90" s="59" t="s">
        <v>623</v>
      </c>
      <c r="AI90" s="59" t="s">
        <v>623</v>
      </c>
      <c r="AJ90" s="59" t="s">
        <v>1184</v>
      </c>
      <c r="AK90" s="59" t="s">
        <v>599</v>
      </c>
      <c r="AL90" s="59" t="s">
        <v>599</v>
      </c>
      <c r="AM90" s="59" t="s">
        <v>599</v>
      </c>
      <c r="AN90" s="59">
        <v>35800</v>
      </c>
      <c r="AO90" s="59" t="s">
        <v>631</v>
      </c>
      <c r="AP90" s="59" t="s">
        <v>632</v>
      </c>
      <c r="AQ90" s="59" t="s">
        <v>1104</v>
      </c>
      <c r="AR90" s="59" t="s">
        <v>604</v>
      </c>
      <c r="AS90" s="59" t="s">
        <v>605</v>
      </c>
      <c r="AT90" s="59" t="s">
        <v>606</v>
      </c>
      <c r="AU90" s="59"/>
    </row>
    <row r="91" spans="1:47">
      <c r="A91" s="58" t="s">
        <v>905</v>
      </c>
      <c r="B91" s="58" t="s">
        <v>595</v>
      </c>
      <c r="C91" s="58" t="s">
        <v>623</v>
      </c>
      <c r="D91" s="58" t="s">
        <v>623</v>
      </c>
      <c r="E91" s="58" t="s">
        <v>906</v>
      </c>
      <c r="F91" s="58" t="s">
        <v>599</v>
      </c>
      <c r="G91" s="58" t="s">
        <v>599</v>
      </c>
      <c r="H91" s="58" t="s">
        <v>599</v>
      </c>
      <c r="I91" s="58">
        <v>58500</v>
      </c>
      <c r="J91" s="58" t="s">
        <v>625</v>
      </c>
      <c r="K91" s="58" t="s">
        <v>900</v>
      </c>
      <c r="L91" s="58" t="s">
        <v>603</v>
      </c>
      <c r="M91" s="58" t="s">
        <v>604</v>
      </c>
      <c r="N91" s="58" t="s">
        <v>605</v>
      </c>
      <c r="O91" s="58" t="s">
        <v>606</v>
      </c>
      <c r="P91" s="59"/>
      <c r="AF91" s="59" t="s">
        <v>1185</v>
      </c>
      <c r="AG91" s="59" t="s">
        <v>595</v>
      </c>
      <c r="AH91" s="59" t="s">
        <v>623</v>
      </c>
      <c r="AI91" s="59" t="s">
        <v>623</v>
      </c>
      <c r="AJ91" s="59" t="s">
        <v>1186</v>
      </c>
      <c r="AK91" s="59" t="s">
        <v>599</v>
      </c>
      <c r="AL91" s="59" t="s">
        <v>599</v>
      </c>
      <c r="AM91" s="59" t="s">
        <v>599</v>
      </c>
      <c r="AN91" s="59">
        <v>44500</v>
      </c>
      <c r="AO91" s="59" t="s">
        <v>638</v>
      </c>
      <c r="AP91" s="59" t="s">
        <v>639</v>
      </c>
      <c r="AQ91" s="59" t="s">
        <v>1104</v>
      </c>
      <c r="AR91" s="59" t="s">
        <v>604</v>
      </c>
      <c r="AS91" s="59" t="s">
        <v>605</v>
      </c>
      <c r="AT91" s="59" t="s">
        <v>606</v>
      </c>
      <c r="AU91" s="59"/>
    </row>
    <row r="92" spans="1:47">
      <c r="A92" s="58" t="s">
        <v>622</v>
      </c>
      <c r="B92" s="58" t="s">
        <v>595</v>
      </c>
      <c r="C92" s="58" t="s">
        <v>623</v>
      </c>
      <c r="D92" s="58" t="s">
        <v>623</v>
      </c>
      <c r="E92" s="58" t="s">
        <v>624</v>
      </c>
      <c r="F92" s="58" t="s">
        <v>599</v>
      </c>
      <c r="G92" s="58" t="s">
        <v>599</v>
      </c>
      <c r="H92" s="58" t="s">
        <v>599</v>
      </c>
      <c r="I92" s="58">
        <v>35800</v>
      </c>
      <c r="J92" s="58" t="s">
        <v>625</v>
      </c>
      <c r="K92" s="58" t="s">
        <v>626</v>
      </c>
      <c r="L92" s="58" t="s">
        <v>603</v>
      </c>
      <c r="M92" s="58" t="s">
        <v>604</v>
      </c>
      <c r="N92" s="58" t="s">
        <v>605</v>
      </c>
      <c r="O92" s="58" t="s">
        <v>606</v>
      </c>
      <c r="P92" s="59"/>
      <c r="AF92" s="59" t="s">
        <v>1187</v>
      </c>
      <c r="AG92" s="59" t="s">
        <v>595</v>
      </c>
      <c r="AH92" s="59" t="s">
        <v>623</v>
      </c>
      <c r="AI92" s="59" t="s">
        <v>623</v>
      </c>
      <c r="AJ92" s="59" t="s">
        <v>1188</v>
      </c>
      <c r="AK92" s="59" t="s">
        <v>599</v>
      </c>
      <c r="AL92" s="59" t="s">
        <v>599</v>
      </c>
      <c r="AM92" s="59" t="s">
        <v>599</v>
      </c>
      <c r="AN92" s="59">
        <v>44500</v>
      </c>
      <c r="AO92" s="59" t="s">
        <v>644</v>
      </c>
      <c r="AP92" s="59" t="s">
        <v>645</v>
      </c>
      <c r="AQ92" s="59" t="s">
        <v>1104</v>
      </c>
      <c r="AR92" s="59" t="s">
        <v>604</v>
      </c>
      <c r="AS92" s="59" t="s">
        <v>605</v>
      </c>
      <c r="AT92" s="59" t="s">
        <v>606</v>
      </c>
      <c r="AU92" s="59"/>
    </row>
    <row r="93" spans="1:47">
      <c r="A93" s="58" t="s">
        <v>627</v>
      </c>
      <c r="B93" s="58" t="s">
        <v>595</v>
      </c>
      <c r="C93" s="58" t="s">
        <v>623</v>
      </c>
      <c r="D93" s="58" t="s">
        <v>623</v>
      </c>
      <c r="E93" s="58" t="s">
        <v>628</v>
      </c>
      <c r="F93" s="58" t="s">
        <v>599</v>
      </c>
      <c r="G93" s="58" t="s">
        <v>599</v>
      </c>
      <c r="H93" s="58" t="s">
        <v>599</v>
      </c>
      <c r="I93" s="58">
        <v>35800</v>
      </c>
      <c r="J93" s="58" t="s">
        <v>625</v>
      </c>
      <c r="K93" s="58" t="s">
        <v>626</v>
      </c>
      <c r="L93" s="58" t="s">
        <v>603</v>
      </c>
      <c r="M93" s="58" t="s">
        <v>604</v>
      </c>
      <c r="N93" s="58" t="s">
        <v>605</v>
      </c>
      <c r="O93" s="58" t="s">
        <v>606</v>
      </c>
      <c r="P93" s="59"/>
      <c r="AF93" s="59" t="s">
        <v>1189</v>
      </c>
      <c r="AG93" s="59" t="s">
        <v>595</v>
      </c>
      <c r="AH93" s="59" t="s">
        <v>623</v>
      </c>
      <c r="AI93" s="59" t="s">
        <v>623</v>
      </c>
      <c r="AJ93" s="59" t="s">
        <v>1190</v>
      </c>
      <c r="AK93" s="59" t="s">
        <v>599</v>
      </c>
      <c r="AL93" s="59" t="s">
        <v>599</v>
      </c>
      <c r="AM93" s="59" t="s">
        <v>599</v>
      </c>
      <c r="AN93" s="59">
        <v>59000</v>
      </c>
      <c r="AO93" s="59" t="s">
        <v>631</v>
      </c>
      <c r="AP93" s="59" t="s">
        <v>651</v>
      </c>
      <c r="AQ93" s="59" t="s">
        <v>1104</v>
      </c>
      <c r="AR93" s="59" t="s">
        <v>604</v>
      </c>
      <c r="AS93" s="59" t="s">
        <v>605</v>
      </c>
      <c r="AT93" s="59" t="s">
        <v>606</v>
      </c>
      <c r="AU93" s="59"/>
    </row>
    <row r="94" spans="1:47">
      <c r="A94" s="58" t="s">
        <v>629</v>
      </c>
      <c r="B94" s="58" t="s">
        <v>595</v>
      </c>
      <c r="C94" s="58" t="s">
        <v>623</v>
      </c>
      <c r="D94" s="58" t="s">
        <v>623</v>
      </c>
      <c r="E94" s="58" t="s">
        <v>630</v>
      </c>
      <c r="F94" s="58" t="s">
        <v>599</v>
      </c>
      <c r="G94" s="58" t="s">
        <v>599</v>
      </c>
      <c r="H94" s="58" t="s">
        <v>599</v>
      </c>
      <c r="I94" s="58">
        <v>35800</v>
      </c>
      <c r="J94" s="58" t="s">
        <v>631</v>
      </c>
      <c r="K94" s="58" t="s">
        <v>632</v>
      </c>
      <c r="L94" s="58" t="s">
        <v>603</v>
      </c>
      <c r="M94" s="58" t="s">
        <v>604</v>
      </c>
      <c r="N94" s="58" t="s">
        <v>605</v>
      </c>
      <c r="O94" s="58" t="s">
        <v>606</v>
      </c>
      <c r="P94" s="59"/>
      <c r="AF94" s="59" t="s">
        <v>1191</v>
      </c>
      <c r="AG94" s="59" t="s">
        <v>595</v>
      </c>
      <c r="AH94" s="59" t="s">
        <v>623</v>
      </c>
      <c r="AI94" s="59" t="s">
        <v>623</v>
      </c>
      <c r="AJ94" s="59" t="s">
        <v>1192</v>
      </c>
      <c r="AK94" s="59" t="s">
        <v>599</v>
      </c>
      <c r="AL94" s="59" t="s">
        <v>599</v>
      </c>
      <c r="AM94" s="59" t="s">
        <v>599</v>
      </c>
      <c r="AN94" s="59">
        <v>57000</v>
      </c>
      <c r="AO94" s="59" t="s">
        <v>657</v>
      </c>
      <c r="AP94" s="59" t="s">
        <v>658</v>
      </c>
      <c r="AQ94" s="59" t="s">
        <v>1104</v>
      </c>
      <c r="AR94" s="59" t="s">
        <v>604</v>
      </c>
      <c r="AS94" s="59" t="s">
        <v>605</v>
      </c>
      <c r="AT94" s="59" t="s">
        <v>606</v>
      </c>
      <c r="AU94" s="59"/>
    </row>
    <row r="95" spans="1:47">
      <c r="A95" s="58" t="s">
        <v>633</v>
      </c>
      <c r="B95" s="58" t="s">
        <v>595</v>
      </c>
      <c r="C95" s="58" t="s">
        <v>623</v>
      </c>
      <c r="D95" s="58" t="s">
        <v>623</v>
      </c>
      <c r="E95" s="58" t="s">
        <v>634</v>
      </c>
      <c r="F95" s="58" t="s">
        <v>599</v>
      </c>
      <c r="G95" s="58" t="s">
        <v>599</v>
      </c>
      <c r="H95" s="58" t="s">
        <v>599</v>
      </c>
      <c r="I95" s="58">
        <v>35800</v>
      </c>
      <c r="J95" s="58" t="s">
        <v>631</v>
      </c>
      <c r="K95" s="58" t="s">
        <v>632</v>
      </c>
      <c r="L95" s="58" t="s">
        <v>603</v>
      </c>
      <c r="M95" s="58" t="s">
        <v>604</v>
      </c>
      <c r="N95" s="58" t="s">
        <v>605</v>
      </c>
      <c r="O95" s="58" t="s">
        <v>606</v>
      </c>
      <c r="P95" s="59"/>
      <c r="AF95" s="59" t="s">
        <v>1193</v>
      </c>
      <c r="AG95" s="59" t="s">
        <v>595</v>
      </c>
      <c r="AH95" s="59" t="s">
        <v>913</v>
      </c>
      <c r="AI95" s="59" t="s">
        <v>913</v>
      </c>
      <c r="AJ95" s="59" t="s">
        <v>1194</v>
      </c>
      <c r="AK95" s="59" t="s">
        <v>599</v>
      </c>
      <c r="AL95" s="59" t="s">
        <v>599</v>
      </c>
      <c r="AM95" s="59" t="s">
        <v>599</v>
      </c>
      <c r="AN95" s="59">
        <v>35600</v>
      </c>
      <c r="AO95" s="59" t="s">
        <v>916</v>
      </c>
      <c r="AP95" s="59" t="s">
        <v>821</v>
      </c>
      <c r="AQ95" s="59" t="s">
        <v>1104</v>
      </c>
      <c r="AR95" s="59" t="s">
        <v>604</v>
      </c>
      <c r="AS95" s="59" t="s">
        <v>605</v>
      </c>
      <c r="AT95" s="59" t="s">
        <v>606</v>
      </c>
      <c r="AU95" s="59"/>
    </row>
    <row r="96" spans="1:47">
      <c r="A96" s="58" t="s">
        <v>635</v>
      </c>
      <c r="B96" s="58" t="s">
        <v>595</v>
      </c>
      <c r="C96" s="58" t="s">
        <v>623</v>
      </c>
      <c r="D96" s="58" t="s">
        <v>623</v>
      </c>
      <c r="E96" s="58" t="s">
        <v>636</v>
      </c>
      <c r="F96" s="58" t="s">
        <v>599</v>
      </c>
      <c r="G96" s="58" t="s">
        <v>599</v>
      </c>
      <c r="H96" s="58" t="s">
        <v>599</v>
      </c>
      <c r="I96" s="58">
        <v>44500</v>
      </c>
      <c r="J96" s="58" t="s">
        <v>638</v>
      </c>
      <c r="K96" s="58" t="s">
        <v>639</v>
      </c>
      <c r="L96" s="58" t="s">
        <v>603</v>
      </c>
      <c r="M96" s="58" t="s">
        <v>604</v>
      </c>
      <c r="N96" s="58" t="s">
        <v>605</v>
      </c>
      <c r="O96" s="58" t="s">
        <v>606</v>
      </c>
      <c r="P96" s="59"/>
      <c r="AF96" s="59" t="s">
        <v>1195</v>
      </c>
      <c r="AG96" s="59" t="s">
        <v>595</v>
      </c>
      <c r="AH96" s="59" t="s">
        <v>913</v>
      </c>
      <c r="AI96" s="59" t="s">
        <v>913</v>
      </c>
      <c r="AJ96" s="59" t="s">
        <v>1196</v>
      </c>
      <c r="AK96" s="59" t="s">
        <v>599</v>
      </c>
      <c r="AL96" s="59" t="s">
        <v>599</v>
      </c>
      <c r="AM96" s="59" t="s">
        <v>599</v>
      </c>
      <c r="AN96" s="59">
        <v>35600</v>
      </c>
      <c r="AO96" s="59" t="s">
        <v>916</v>
      </c>
      <c r="AP96" s="59" t="s">
        <v>821</v>
      </c>
      <c r="AQ96" s="59" t="s">
        <v>1104</v>
      </c>
      <c r="AR96" s="59" t="s">
        <v>604</v>
      </c>
      <c r="AS96" s="59" t="s">
        <v>605</v>
      </c>
      <c r="AT96" s="59" t="s">
        <v>606</v>
      </c>
      <c r="AU96" s="59"/>
    </row>
    <row r="97" spans="1:47">
      <c r="A97" s="58" t="s">
        <v>640</v>
      </c>
      <c r="B97" s="58" t="s">
        <v>595</v>
      </c>
      <c r="C97" s="58" t="s">
        <v>623</v>
      </c>
      <c r="D97" s="58" t="s">
        <v>623</v>
      </c>
      <c r="E97" s="58" t="s">
        <v>641</v>
      </c>
      <c r="F97" s="58" t="s">
        <v>599</v>
      </c>
      <c r="G97" s="58" t="s">
        <v>599</v>
      </c>
      <c r="H97" s="58" t="s">
        <v>599</v>
      </c>
      <c r="I97" s="58">
        <v>44500</v>
      </c>
      <c r="J97" s="58" t="s">
        <v>638</v>
      </c>
      <c r="K97" s="58" t="s">
        <v>639</v>
      </c>
      <c r="L97" s="58" t="s">
        <v>603</v>
      </c>
      <c r="M97" s="58" t="s">
        <v>604</v>
      </c>
      <c r="N97" s="58" t="s">
        <v>605</v>
      </c>
      <c r="O97" s="58" t="s">
        <v>606</v>
      </c>
      <c r="P97" s="59"/>
      <c r="AF97" s="59" t="s">
        <v>1197</v>
      </c>
      <c r="AG97" s="59" t="s">
        <v>595</v>
      </c>
      <c r="AH97" s="59" t="s">
        <v>913</v>
      </c>
      <c r="AI97" s="59" t="s">
        <v>913</v>
      </c>
      <c r="AJ97" s="59" t="s">
        <v>1198</v>
      </c>
      <c r="AK97" s="59" t="s">
        <v>599</v>
      </c>
      <c r="AL97" s="59" t="s">
        <v>599</v>
      </c>
      <c r="AM97" s="59" t="s">
        <v>599</v>
      </c>
      <c r="AN97" s="59">
        <v>35600</v>
      </c>
      <c r="AO97" s="59" t="s">
        <v>916</v>
      </c>
      <c r="AP97" s="59" t="s">
        <v>821</v>
      </c>
      <c r="AQ97" s="59" t="s">
        <v>1104</v>
      </c>
      <c r="AR97" s="59" t="s">
        <v>604</v>
      </c>
      <c r="AS97" s="59" t="s">
        <v>605</v>
      </c>
      <c r="AT97" s="59" t="s">
        <v>606</v>
      </c>
      <c r="AU97" s="59"/>
    </row>
    <row r="98" spans="1:47">
      <c r="A98" s="58" t="s">
        <v>642</v>
      </c>
      <c r="B98" s="58" t="s">
        <v>595</v>
      </c>
      <c r="C98" s="58" t="s">
        <v>623</v>
      </c>
      <c r="D98" s="58" t="s">
        <v>623</v>
      </c>
      <c r="E98" s="58" t="s">
        <v>643</v>
      </c>
      <c r="F98" s="58" t="s">
        <v>599</v>
      </c>
      <c r="G98" s="58" t="s">
        <v>599</v>
      </c>
      <c r="H98" s="58" t="s">
        <v>599</v>
      </c>
      <c r="I98" s="58">
        <v>44500</v>
      </c>
      <c r="J98" s="58" t="s">
        <v>644</v>
      </c>
      <c r="K98" s="58" t="s">
        <v>645</v>
      </c>
      <c r="L98" s="58" t="s">
        <v>603</v>
      </c>
      <c r="M98" s="58" t="s">
        <v>604</v>
      </c>
      <c r="N98" s="58" t="s">
        <v>605</v>
      </c>
      <c r="O98" s="58" t="s">
        <v>606</v>
      </c>
      <c r="P98" s="59"/>
      <c r="AF98" s="59" t="s">
        <v>1199</v>
      </c>
      <c r="AG98" s="59" t="s">
        <v>595</v>
      </c>
      <c r="AH98" s="59" t="s">
        <v>913</v>
      </c>
      <c r="AI98" s="59" t="s">
        <v>913</v>
      </c>
      <c r="AJ98" s="59" t="s">
        <v>1200</v>
      </c>
      <c r="AK98" s="59" t="s">
        <v>599</v>
      </c>
      <c r="AL98" s="59" t="s">
        <v>599</v>
      </c>
      <c r="AM98" s="59" t="s">
        <v>599</v>
      </c>
      <c r="AN98" s="59">
        <v>47500</v>
      </c>
      <c r="AO98" s="59" t="s">
        <v>816</v>
      </c>
      <c r="AP98" s="59" t="s">
        <v>883</v>
      </c>
      <c r="AQ98" s="59" t="s">
        <v>1104</v>
      </c>
      <c r="AR98" s="59" t="s">
        <v>604</v>
      </c>
      <c r="AS98" s="59" t="s">
        <v>605</v>
      </c>
      <c r="AT98" s="59" t="s">
        <v>606</v>
      </c>
      <c r="AU98" s="59"/>
    </row>
    <row r="99" spans="1:47">
      <c r="A99" s="58" t="s">
        <v>646</v>
      </c>
      <c r="B99" s="58" t="s">
        <v>595</v>
      </c>
      <c r="C99" s="58" t="s">
        <v>623</v>
      </c>
      <c r="D99" s="58" t="s">
        <v>623</v>
      </c>
      <c r="E99" s="58" t="s">
        <v>647</v>
      </c>
      <c r="F99" s="58" t="s">
        <v>599</v>
      </c>
      <c r="G99" s="58" t="s">
        <v>599</v>
      </c>
      <c r="H99" s="58" t="s">
        <v>599</v>
      </c>
      <c r="I99" s="58">
        <v>44500</v>
      </c>
      <c r="J99" s="58" t="s">
        <v>644</v>
      </c>
      <c r="K99" s="58" t="s">
        <v>645</v>
      </c>
      <c r="L99" s="58" t="s">
        <v>603</v>
      </c>
      <c r="M99" s="58" t="s">
        <v>604</v>
      </c>
      <c r="N99" s="58" t="s">
        <v>605</v>
      </c>
      <c r="O99" s="58" t="s">
        <v>606</v>
      </c>
      <c r="P99" s="59"/>
      <c r="AF99" s="59" t="s">
        <v>1201</v>
      </c>
      <c r="AG99" s="59" t="s">
        <v>595</v>
      </c>
      <c r="AH99" s="59" t="s">
        <v>913</v>
      </c>
      <c r="AI99" s="59" t="s">
        <v>913</v>
      </c>
      <c r="AJ99" s="59" t="s">
        <v>1202</v>
      </c>
      <c r="AK99" s="59" t="s">
        <v>599</v>
      </c>
      <c r="AL99" s="59" t="s">
        <v>599</v>
      </c>
      <c r="AM99" s="59" t="s">
        <v>599</v>
      </c>
      <c r="AN99" s="59">
        <v>47500</v>
      </c>
      <c r="AO99" s="59" t="s">
        <v>816</v>
      </c>
      <c r="AP99" s="59" t="s">
        <v>883</v>
      </c>
      <c r="AQ99" s="59" t="s">
        <v>1104</v>
      </c>
      <c r="AR99" s="59" t="s">
        <v>604</v>
      </c>
      <c r="AS99" s="59" t="s">
        <v>605</v>
      </c>
      <c r="AT99" s="59" t="s">
        <v>606</v>
      </c>
      <c r="AU99" s="59"/>
    </row>
    <row r="100" spans="1:47">
      <c r="A100" s="58" t="s">
        <v>648</v>
      </c>
      <c r="B100" s="58" t="s">
        <v>595</v>
      </c>
      <c r="C100" s="58" t="s">
        <v>623</v>
      </c>
      <c r="D100" s="58" t="s">
        <v>623</v>
      </c>
      <c r="E100" s="58" t="s">
        <v>649</v>
      </c>
      <c r="F100" s="58" t="s">
        <v>599</v>
      </c>
      <c r="G100" s="58" t="s">
        <v>599</v>
      </c>
      <c r="H100" s="58" t="s">
        <v>599</v>
      </c>
      <c r="I100" s="58">
        <v>59000</v>
      </c>
      <c r="J100" s="58" t="s">
        <v>631</v>
      </c>
      <c r="K100" s="58" t="s">
        <v>651</v>
      </c>
      <c r="L100" s="58" t="s">
        <v>603</v>
      </c>
      <c r="M100" s="58" t="s">
        <v>604</v>
      </c>
      <c r="N100" s="58" t="s">
        <v>605</v>
      </c>
      <c r="O100" s="58" t="s">
        <v>606</v>
      </c>
      <c r="P100" s="59"/>
      <c r="AF100" s="59" t="s">
        <v>1203</v>
      </c>
      <c r="AG100" s="59" t="s">
        <v>595</v>
      </c>
      <c r="AH100" s="59" t="s">
        <v>913</v>
      </c>
      <c r="AI100" s="59" t="s">
        <v>913</v>
      </c>
      <c r="AJ100" s="59" t="s">
        <v>1204</v>
      </c>
      <c r="AK100" s="59" t="s">
        <v>599</v>
      </c>
      <c r="AL100" s="59" t="s">
        <v>599</v>
      </c>
      <c r="AM100" s="59" t="s">
        <v>599</v>
      </c>
      <c r="AN100" s="59">
        <v>47500</v>
      </c>
      <c r="AO100" s="59" t="s">
        <v>816</v>
      </c>
      <c r="AP100" s="59" t="s">
        <v>883</v>
      </c>
      <c r="AQ100" s="59" t="s">
        <v>1104</v>
      </c>
      <c r="AR100" s="59" t="s">
        <v>604</v>
      </c>
      <c r="AS100" s="59" t="s">
        <v>605</v>
      </c>
      <c r="AT100" s="59" t="s">
        <v>606</v>
      </c>
      <c r="AU100" s="59"/>
    </row>
    <row r="101" spans="1:47">
      <c r="A101" s="58" t="s">
        <v>652</v>
      </c>
      <c r="B101" s="58" t="s">
        <v>595</v>
      </c>
      <c r="C101" s="58" t="s">
        <v>623</v>
      </c>
      <c r="D101" s="58" t="s">
        <v>623</v>
      </c>
      <c r="E101" s="58" t="s">
        <v>653</v>
      </c>
      <c r="F101" s="58" t="s">
        <v>599</v>
      </c>
      <c r="G101" s="58" t="s">
        <v>599</v>
      </c>
      <c r="H101" s="58" t="s">
        <v>599</v>
      </c>
      <c r="I101" s="58">
        <v>59000</v>
      </c>
      <c r="J101" s="58" t="s">
        <v>631</v>
      </c>
      <c r="K101" s="58" t="s">
        <v>651</v>
      </c>
      <c r="L101" s="58" t="s">
        <v>603</v>
      </c>
      <c r="M101" s="58" t="s">
        <v>604</v>
      </c>
      <c r="N101" s="58" t="s">
        <v>605</v>
      </c>
      <c r="O101" s="58" t="s">
        <v>606</v>
      </c>
      <c r="P101" s="59"/>
      <c r="AF101" s="59" t="s">
        <v>1205</v>
      </c>
      <c r="AG101" s="59" t="s">
        <v>595</v>
      </c>
      <c r="AH101" s="59" t="s">
        <v>913</v>
      </c>
      <c r="AI101" s="59" t="s">
        <v>913</v>
      </c>
      <c r="AJ101" s="59" t="s">
        <v>1206</v>
      </c>
      <c r="AK101" s="59" t="s">
        <v>599</v>
      </c>
      <c r="AL101" s="59" t="s">
        <v>599</v>
      </c>
      <c r="AM101" s="59" t="s">
        <v>599</v>
      </c>
      <c r="AN101" s="59">
        <v>58500</v>
      </c>
      <c r="AO101" s="59" t="s">
        <v>757</v>
      </c>
      <c r="AP101" s="59" t="s">
        <v>900</v>
      </c>
      <c r="AQ101" s="59" t="s">
        <v>1104</v>
      </c>
      <c r="AR101" s="59" t="s">
        <v>604</v>
      </c>
      <c r="AS101" s="59" t="s">
        <v>605</v>
      </c>
      <c r="AT101" s="59" t="s">
        <v>606</v>
      </c>
      <c r="AU101" s="59"/>
    </row>
    <row r="102" spans="1:47">
      <c r="A102" s="58" t="s">
        <v>654</v>
      </c>
      <c r="B102" s="58" t="s">
        <v>595</v>
      </c>
      <c r="C102" s="58" t="s">
        <v>623</v>
      </c>
      <c r="D102" s="58" t="s">
        <v>623</v>
      </c>
      <c r="E102" s="58" t="s">
        <v>655</v>
      </c>
      <c r="F102" s="58" t="s">
        <v>599</v>
      </c>
      <c r="G102" s="58" t="s">
        <v>599</v>
      </c>
      <c r="H102" s="58" t="s">
        <v>599</v>
      </c>
      <c r="I102" s="58">
        <v>57000</v>
      </c>
      <c r="J102" s="58" t="s">
        <v>657</v>
      </c>
      <c r="K102" s="58" t="s">
        <v>658</v>
      </c>
      <c r="L102" s="58" t="s">
        <v>603</v>
      </c>
      <c r="M102" s="58" t="s">
        <v>604</v>
      </c>
      <c r="N102" s="58" t="s">
        <v>605</v>
      </c>
      <c r="O102" s="58" t="s">
        <v>606</v>
      </c>
      <c r="P102" s="59"/>
      <c r="AF102" s="59" t="s">
        <v>1207</v>
      </c>
      <c r="AG102" s="59" t="s">
        <v>595</v>
      </c>
      <c r="AH102" s="59" t="s">
        <v>913</v>
      </c>
      <c r="AI102" s="59" t="s">
        <v>913</v>
      </c>
      <c r="AJ102" s="59" t="s">
        <v>1208</v>
      </c>
      <c r="AK102" s="59" t="s">
        <v>599</v>
      </c>
      <c r="AL102" s="59" t="s">
        <v>599</v>
      </c>
      <c r="AM102" s="59" t="s">
        <v>599</v>
      </c>
      <c r="AN102" s="59">
        <v>58500</v>
      </c>
      <c r="AO102" s="59" t="s">
        <v>757</v>
      </c>
      <c r="AP102" s="59" t="s">
        <v>900</v>
      </c>
      <c r="AQ102" s="59" t="s">
        <v>1104</v>
      </c>
      <c r="AR102" s="59" t="s">
        <v>604</v>
      </c>
      <c r="AS102" s="59" t="s">
        <v>605</v>
      </c>
      <c r="AT102" s="59" t="s">
        <v>606</v>
      </c>
      <c r="AU102" s="59"/>
    </row>
    <row r="103" spans="1:47">
      <c r="A103" s="58" t="s">
        <v>659</v>
      </c>
      <c r="B103" s="58" t="s">
        <v>595</v>
      </c>
      <c r="C103" s="58" t="s">
        <v>623</v>
      </c>
      <c r="D103" s="58" t="s">
        <v>623</v>
      </c>
      <c r="E103" s="58" t="s">
        <v>660</v>
      </c>
      <c r="F103" s="58" t="s">
        <v>599</v>
      </c>
      <c r="G103" s="58" t="s">
        <v>599</v>
      </c>
      <c r="H103" s="58" t="s">
        <v>599</v>
      </c>
      <c r="I103" s="58">
        <v>57000</v>
      </c>
      <c r="J103" s="58" t="s">
        <v>657</v>
      </c>
      <c r="K103" s="58" t="s">
        <v>658</v>
      </c>
      <c r="L103" s="58" t="s">
        <v>603</v>
      </c>
      <c r="M103" s="58" t="s">
        <v>604</v>
      </c>
      <c r="N103" s="58" t="s">
        <v>605</v>
      </c>
      <c r="O103" s="58" t="s">
        <v>606</v>
      </c>
      <c r="P103" s="59"/>
      <c r="AF103" s="59" t="s">
        <v>1209</v>
      </c>
      <c r="AG103" s="59" t="s">
        <v>595</v>
      </c>
      <c r="AH103" s="59" t="s">
        <v>913</v>
      </c>
      <c r="AI103" s="59" t="s">
        <v>913</v>
      </c>
      <c r="AJ103" s="59" t="s">
        <v>1210</v>
      </c>
      <c r="AK103" s="59" t="s">
        <v>599</v>
      </c>
      <c r="AL103" s="59" t="s">
        <v>599</v>
      </c>
      <c r="AM103" s="59" t="s">
        <v>599</v>
      </c>
      <c r="AN103" s="59">
        <v>58500</v>
      </c>
      <c r="AO103" s="59" t="s">
        <v>757</v>
      </c>
      <c r="AP103" s="59" t="s">
        <v>900</v>
      </c>
      <c r="AQ103" s="59" t="s">
        <v>1104</v>
      </c>
      <c r="AR103" s="59" t="s">
        <v>604</v>
      </c>
      <c r="AS103" s="59" t="s">
        <v>605</v>
      </c>
      <c r="AT103" s="59" t="s">
        <v>606</v>
      </c>
      <c r="AU103" s="59"/>
    </row>
    <row r="104" spans="1:47">
      <c r="A104" s="58" t="s">
        <v>914</v>
      </c>
      <c r="B104" s="58" t="s">
        <v>595</v>
      </c>
      <c r="C104" s="58" t="s">
        <v>913</v>
      </c>
      <c r="D104" s="58" t="s">
        <v>913</v>
      </c>
      <c r="E104" s="58" t="s">
        <v>915</v>
      </c>
      <c r="F104" s="58" t="s">
        <v>599</v>
      </c>
      <c r="G104" s="58" t="s">
        <v>599</v>
      </c>
      <c r="H104" s="58" t="s">
        <v>599</v>
      </c>
      <c r="I104" s="58">
        <v>35600</v>
      </c>
      <c r="J104" s="58" t="s">
        <v>916</v>
      </c>
      <c r="K104" s="58" t="s">
        <v>821</v>
      </c>
      <c r="L104" s="58" t="s">
        <v>603</v>
      </c>
      <c r="M104" s="58" t="s">
        <v>604</v>
      </c>
      <c r="N104" s="58" t="s">
        <v>605</v>
      </c>
      <c r="O104" s="58" t="s">
        <v>606</v>
      </c>
      <c r="P104" s="59"/>
      <c r="AF104" s="59" t="s">
        <v>1211</v>
      </c>
      <c r="AG104" s="59" t="s">
        <v>595</v>
      </c>
      <c r="AH104" s="59" t="s">
        <v>913</v>
      </c>
      <c r="AI104" s="59" t="s">
        <v>913</v>
      </c>
      <c r="AJ104" s="59" t="s">
        <v>1212</v>
      </c>
      <c r="AK104" s="59" t="s">
        <v>599</v>
      </c>
      <c r="AL104" s="59" t="s">
        <v>599</v>
      </c>
      <c r="AM104" s="59" t="s">
        <v>599</v>
      </c>
      <c r="AN104" s="59">
        <v>35600</v>
      </c>
      <c r="AO104" s="59" t="s">
        <v>916</v>
      </c>
      <c r="AP104" s="59" t="s">
        <v>821</v>
      </c>
      <c r="AQ104" s="59" t="s">
        <v>1104</v>
      </c>
      <c r="AR104" s="59" t="s">
        <v>604</v>
      </c>
      <c r="AS104" s="59" t="s">
        <v>605</v>
      </c>
      <c r="AT104" s="59" t="s">
        <v>606</v>
      </c>
      <c r="AU104" s="59"/>
    </row>
    <row r="105" spans="1:47">
      <c r="A105" s="58" t="s">
        <v>917</v>
      </c>
      <c r="B105" s="58" t="s">
        <v>595</v>
      </c>
      <c r="C105" s="58" t="s">
        <v>913</v>
      </c>
      <c r="D105" s="58" t="s">
        <v>913</v>
      </c>
      <c r="E105" s="58" t="s">
        <v>918</v>
      </c>
      <c r="F105" s="58" t="s">
        <v>599</v>
      </c>
      <c r="G105" s="58" t="s">
        <v>599</v>
      </c>
      <c r="H105" s="58" t="s">
        <v>599</v>
      </c>
      <c r="I105" s="58">
        <v>35600</v>
      </c>
      <c r="J105" s="58" t="s">
        <v>916</v>
      </c>
      <c r="K105" s="58" t="s">
        <v>821</v>
      </c>
      <c r="L105" s="58" t="s">
        <v>603</v>
      </c>
      <c r="M105" s="58" t="s">
        <v>604</v>
      </c>
      <c r="N105" s="58" t="s">
        <v>605</v>
      </c>
      <c r="O105" s="58" t="s">
        <v>606</v>
      </c>
      <c r="P105" s="59"/>
      <c r="AF105" s="59" t="s">
        <v>1213</v>
      </c>
      <c r="AG105" s="59" t="s">
        <v>595</v>
      </c>
      <c r="AH105" s="59" t="s">
        <v>913</v>
      </c>
      <c r="AI105" s="59" t="s">
        <v>913</v>
      </c>
      <c r="AJ105" s="59" t="s">
        <v>1214</v>
      </c>
      <c r="AK105" s="59" t="s">
        <v>599</v>
      </c>
      <c r="AL105" s="59" t="s">
        <v>599</v>
      </c>
      <c r="AM105" s="59" t="s">
        <v>599</v>
      </c>
      <c r="AN105" s="59">
        <v>35600</v>
      </c>
      <c r="AO105" s="59" t="s">
        <v>916</v>
      </c>
      <c r="AP105" s="59" t="s">
        <v>821</v>
      </c>
      <c r="AQ105" s="59" t="s">
        <v>1104</v>
      </c>
      <c r="AR105" s="59" t="s">
        <v>604</v>
      </c>
      <c r="AS105" s="59" t="s">
        <v>605</v>
      </c>
      <c r="AT105" s="59" t="s">
        <v>606</v>
      </c>
      <c r="AU105" s="59"/>
    </row>
    <row r="106" spans="1:47">
      <c r="A106" s="58" t="s">
        <v>919</v>
      </c>
      <c r="B106" s="58" t="s">
        <v>595</v>
      </c>
      <c r="C106" s="58" t="s">
        <v>913</v>
      </c>
      <c r="D106" s="58" t="s">
        <v>913</v>
      </c>
      <c r="E106" s="58" t="s">
        <v>920</v>
      </c>
      <c r="F106" s="58" t="s">
        <v>599</v>
      </c>
      <c r="G106" s="58" t="s">
        <v>599</v>
      </c>
      <c r="H106" s="58" t="s">
        <v>599</v>
      </c>
      <c r="I106" s="58">
        <v>35600</v>
      </c>
      <c r="J106" s="58" t="s">
        <v>916</v>
      </c>
      <c r="K106" s="58" t="s">
        <v>821</v>
      </c>
      <c r="L106" s="58" t="s">
        <v>603</v>
      </c>
      <c r="M106" s="58" t="s">
        <v>604</v>
      </c>
      <c r="N106" s="58" t="s">
        <v>605</v>
      </c>
      <c r="O106" s="58" t="s">
        <v>606</v>
      </c>
      <c r="P106" s="59"/>
      <c r="AF106" s="59" t="s">
        <v>1215</v>
      </c>
      <c r="AG106" s="59" t="s">
        <v>595</v>
      </c>
      <c r="AH106" s="59" t="s">
        <v>913</v>
      </c>
      <c r="AI106" s="59" t="s">
        <v>913</v>
      </c>
      <c r="AJ106" s="59" t="s">
        <v>1216</v>
      </c>
      <c r="AK106" s="59" t="s">
        <v>599</v>
      </c>
      <c r="AL106" s="59" t="s">
        <v>599</v>
      </c>
      <c r="AM106" s="59" t="s">
        <v>599</v>
      </c>
      <c r="AN106" s="59">
        <v>35600</v>
      </c>
      <c r="AO106" s="59" t="s">
        <v>916</v>
      </c>
      <c r="AP106" s="59" t="s">
        <v>821</v>
      </c>
      <c r="AQ106" s="59" t="s">
        <v>1104</v>
      </c>
      <c r="AR106" s="59" t="s">
        <v>604</v>
      </c>
      <c r="AS106" s="59" t="s">
        <v>605</v>
      </c>
      <c r="AT106" s="59" t="s">
        <v>606</v>
      </c>
      <c r="AU106" s="59"/>
    </row>
    <row r="107" spans="1:47">
      <c r="A107" s="58" t="s">
        <v>921</v>
      </c>
      <c r="B107" s="58" t="s">
        <v>595</v>
      </c>
      <c r="C107" s="58" t="s">
        <v>913</v>
      </c>
      <c r="D107" s="58" t="s">
        <v>913</v>
      </c>
      <c r="E107" s="58" t="s">
        <v>922</v>
      </c>
      <c r="F107" s="58" t="s">
        <v>599</v>
      </c>
      <c r="G107" s="58" t="s">
        <v>599</v>
      </c>
      <c r="H107" s="58" t="s">
        <v>599</v>
      </c>
      <c r="I107" s="58">
        <v>47500</v>
      </c>
      <c r="J107" s="58" t="s">
        <v>816</v>
      </c>
      <c r="K107" s="58" t="s">
        <v>883</v>
      </c>
      <c r="L107" s="58" t="s">
        <v>603</v>
      </c>
      <c r="M107" s="58" t="s">
        <v>604</v>
      </c>
      <c r="N107" s="58" t="s">
        <v>605</v>
      </c>
      <c r="O107" s="58" t="s">
        <v>606</v>
      </c>
      <c r="P107" s="59"/>
      <c r="AF107" s="59" t="s">
        <v>1217</v>
      </c>
      <c r="AG107" s="59" t="s">
        <v>595</v>
      </c>
      <c r="AH107" s="59" t="s">
        <v>913</v>
      </c>
      <c r="AI107" s="59" t="s">
        <v>913</v>
      </c>
      <c r="AJ107" s="59" t="s">
        <v>1218</v>
      </c>
      <c r="AK107" s="59" t="s">
        <v>599</v>
      </c>
      <c r="AL107" s="59" t="s">
        <v>599</v>
      </c>
      <c r="AM107" s="59" t="s">
        <v>599</v>
      </c>
      <c r="AN107" s="59">
        <v>35600</v>
      </c>
      <c r="AO107" s="59" t="s">
        <v>916</v>
      </c>
      <c r="AP107" s="59" t="s">
        <v>821</v>
      </c>
      <c r="AQ107" s="59" t="s">
        <v>1104</v>
      </c>
      <c r="AR107" s="59" t="s">
        <v>604</v>
      </c>
      <c r="AS107" s="59" t="s">
        <v>605</v>
      </c>
      <c r="AT107" s="59" t="s">
        <v>606</v>
      </c>
      <c r="AU107" s="59"/>
    </row>
    <row r="108" spans="1:47">
      <c r="A108" s="58" t="s">
        <v>923</v>
      </c>
      <c r="B108" s="58" t="s">
        <v>595</v>
      </c>
      <c r="C108" s="58" t="s">
        <v>913</v>
      </c>
      <c r="D108" s="58" t="s">
        <v>913</v>
      </c>
      <c r="E108" s="58" t="s">
        <v>924</v>
      </c>
      <c r="F108" s="58" t="s">
        <v>599</v>
      </c>
      <c r="G108" s="58" t="s">
        <v>599</v>
      </c>
      <c r="H108" s="58" t="s">
        <v>599</v>
      </c>
      <c r="I108" s="58">
        <v>47500</v>
      </c>
      <c r="J108" s="58" t="s">
        <v>816</v>
      </c>
      <c r="K108" s="58" t="s">
        <v>883</v>
      </c>
      <c r="L108" s="58" t="s">
        <v>603</v>
      </c>
      <c r="M108" s="58" t="s">
        <v>604</v>
      </c>
      <c r="N108" s="58" t="s">
        <v>605</v>
      </c>
      <c r="O108" s="58" t="s">
        <v>606</v>
      </c>
      <c r="P108" s="59"/>
      <c r="AF108" s="59" t="s">
        <v>1219</v>
      </c>
      <c r="AG108" s="59" t="s">
        <v>595</v>
      </c>
      <c r="AH108" s="59" t="s">
        <v>913</v>
      </c>
      <c r="AI108" s="59" t="s">
        <v>913</v>
      </c>
      <c r="AJ108" s="59" t="s">
        <v>1220</v>
      </c>
      <c r="AK108" s="59" t="s">
        <v>599</v>
      </c>
      <c r="AL108" s="59" t="s">
        <v>599</v>
      </c>
      <c r="AM108" s="59" t="s">
        <v>599</v>
      </c>
      <c r="AN108" s="59">
        <v>35600</v>
      </c>
      <c r="AO108" s="59" t="s">
        <v>916</v>
      </c>
      <c r="AP108" s="59" t="s">
        <v>821</v>
      </c>
      <c r="AQ108" s="59" t="s">
        <v>1104</v>
      </c>
      <c r="AR108" s="59" t="s">
        <v>604</v>
      </c>
      <c r="AS108" s="59" t="s">
        <v>605</v>
      </c>
      <c r="AT108" s="59" t="s">
        <v>606</v>
      </c>
      <c r="AU108" s="59"/>
    </row>
    <row r="109" spans="1:47">
      <c r="A109" s="58" t="s">
        <v>925</v>
      </c>
      <c r="B109" s="58" t="s">
        <v>595</v>
      </c>
      <c r="C109" s="58" t="s">
        <v>913</v>
      </c>
      <c r="D109" s="58" t="s">
        <v>913</v>
      </c>
      <c r="E109" s="58" t="s">
        <v>926</v>
      </c>
      <c r="F109" s="58" t="s">
        <v>599</v>
      </c>
      <c r="G109" s="58" t="s">
        <v>599</v>
      </c>
      <c r="H109" s="58" t="s">
        <v>599</v>
      </c>
      <c r="I109" s="58">
        <v>47500</v>
      </c>
      <c r="J109" s="58" t="s">
        <v>816</v>
      </c>
      <c r="K109" s="58" t="s">
        <v>883</v>
      </c>
      <c r="L109" s="58" t="s">
        <v>603</v>
      </c>
      <c r="M109" s="58" t="s">
        <v>604</v>
      </c>
      <c r="N109" s="58" t="s">
        <v>605</v>
      </c>
      <c r="O109" s="58" t="s">
        <v>606</v>
      </c>
      <c r="P109" s="59"/>
      <c r="AF109" s="59" t="s">
        <v>1221</v>
      </c>
      <c r="AG109" s="59" t="s">
        <v>595</v>
      </c>
      <c r="AH109" s="59" t="s">
        <v>913</v>
      </c>
      <c r="AI109" s="59" t="s">
        <v>913</v>
      </c>
      <c r="AJ109" s="59" t="s">
        <v>1222</v>
      </c>
      <c r="AK109" s="59" t="s">
        <v>599</v>
      </c>
      <c r="AL109" s="59" t="s">
        <v>599</v>
      </c>
      <c r="AM109" s="59" t="s">
        <v>599</v>
      </c>
      <c r="AN109" s="59">
        <v>58500</v>
      </c>
      <c r="AO109" s="59" t="s">
        <v>757</v>
      </c>
      <c r="AP109" s="59" t="s">
        <v>900</v>
      </c>
      <c r="AQ109" s="59" t="s">
        <v>1104</v>
      </c>
      <c r="AR109" s="59" t="s">
        <v>604</v>
      </c>
      <c r="AS109" s="59" t="s">
        <v>605</v>
      </c>
      <c r="AT109" s="59" t="s">
        <v>606</v>
      </c>
      <c r="AU109" s="59"/>
    </row>
    <row r="110" spans="1:47">
      <c r="A110" s="58" t="s">
        <v>927</v>
      </c>
      <c r="B110" s="58" t="s">
        <v>595</v>
      </c>
      <c r="C110" s="58" t="s">
        <v>913</v>
      </c>
      <c r="D110" s="58" t="s">
        <v>913</v>
      </c>
      <c r="E110" s="58" t="s">
        <v>928</v>
      </c>
      <c r="F110" s="58" t="s">
        <v>599</v>
      </c>
      <c r="G110" s="58" t="s">
        <v>599</v>
      </c>
      <c r="H110" s="58" t="s">
        <v>599</v>
      </c>
      <c r="I110" s="58">
        <v>58500</v>
      </c>
      <c r="J110" s="58" t="s">
        <v>757</v>
      </c>
      <c r="K110" s="58" t="s">
        <v>900</v>
      </c>
      <c r="L110" s="58" t="s">
        <v>603</v>
      </c>
      <c r="M110" s="58" t="s">
        <v>604</v>
      </c>
      <c r="N110" s="58" t="s">
        <v>605</v>
      </c>
      <c r="O110" s="58" t="s">
        <v>606</v>
      </c>
      <c r="P110" s="59"/>
      <c r="AF110" s="59" t="s">
        <v>1223</v>
      </c>
      <c r="AG110" s="59" t="s">
        <v>595</v>
      </c>
      <c r="AH110" s="59" t="s">
        <v>662</v>
      </c>
      <c r="AI110" s="59" t="s">
        <v>663</v>
      </c>
      <c r="AJ110" s="59" t="s">
        <v>1224</v>
      </c>
      <c r="AK110" s="59" t="s">
        <v>599</v>
      </c>
      <c r="AL110" s="59" t="s">
        <v>599</v>
      </c>
      <c r="AM110" s="59" t="s">
        <v>599</v>
      </c>
      <c r="AN110" s="59">
        <v>38000</v>
      </c>
      <c r="AO110" s="59" t="s">
        <v>666</v>
      </c>
      <c r="AP110" s="59" t="s">
        <v>667</v>
      </c>
      <c r="AQ110" s="59" t="s">
        <v>1104</v>
      </c>
      <c r="AR110" s="59" t="s">
        <v>604</v>
      </c>
      <c r="AS110" s="59" t="s">
        <v>605</v>
      </c>
      <c r="AT110" s="59" t="s">
        <v>606</v>
      </c>
      <c r="AU110" s="59"/>
    </row>
    <row r="111" spans="1:47">
      <c r="A111" s="58" t="s">
        <v>929</v>
      </c>
      <c r="B111" s="58" t="s">
        <v>595</v>
      </c>
      <c r="C111" s="58" t="s">
        <v>913</v>
      </c>
      <c r="D111" s="58" t="s">
        <v>913</v>
      </c>
      <c r="E111" s="58" t="s">
        <v>930</v>
      </c>
      <c r="F111" s="58" t="s">
        <v>599</v>
      </c>
      <c r="G111" s="58" t="s">
        <v>599</v>
      </c>
      <c r="H111" s="58" t="s">
        <v>599</v>
      </c>
      <c r="I111" s="58">
        <v>58500</v>
      </c>
      <c r="J111" s="58" t="s">
        <v>757</v>
      </c>
      <c r="K111" s="58" t="s">
        <v>900</v>
      </c>
      <c r="L111" s="58" t="s">
        <v>603</v>
      </c>
      <c r="M111" s="58" t="s">
        <v>604</v>
      </c>
      <c r="N111" s="58" t="s">
        <v>605</v>
      </c>
      <c r="O111" s="58" t="s">
        <v>606</v>
      </c>
      <c r="P111" s="59"/>
      <c r="AF111" s="59" t="s">
        <v>1225</v>
      </c>
      <c r="AG111" s="59" t="s">
        <v>595</v>
      </c>
      <c r="AH111" s="59" t="s">
        <v>662</v>
      </c>
      <c r="AI111" s="59" t="s">
        <v>663</v>
      </c>
      <c r="AJ111" s="59" t="s">
        <v>1226</v>
      </c>
      <c r="AK111" s="59" t="s">
        <v>599</v>
      </c>
      <c r="AL111" s="59" t="s">
        <v>599</v>
      </c>
      <c r="AM111" s="59" t="s">
        <v>599</v>
      </c>
      <c r="AN111" s="59">
        <v>38000</v>
      </c>
      <c r="AO111" s="59" t="s">
        <v>666</v>
      </c>
      <c r="AP111" s="59" t="s">
        <v>667</v>
      </c>
      <c r="AQ111" s="59" t="s">
        <v>1104</v>
      </c>
      <c r="AR111" s="59" t="s">
        <v>604</v>
      </c>
      <c r="AS111" s="59" t="s">
        <v>605</v>
      </c>
      <c r="AT111" s="59" t="s">
        <v>606</v>
      </c>
      <c r="AU111" s="59"/>
    </row>
    <row r="112" spans="1:47">
      <c r="A112" s="58" t="s">
        <v>931</v>
      </c>
      <c r="B112" s="58" t="s">
        <v>595</v>
      </c>
      <c r="C112" s="58" t="s">
        <v>913</v>
      </c>
      <c r="D112" s="58" t="s">
        <v>913</v>
      </c>
      <c r="E112" s="58" t="s">
        <v>932</v>
      </c>
      <c r="F112" s="58" t="s">
        <v>599</v>
      </c>
      <c r="G112" s="58" t="s">
        <v>599</v>
      </c>
      <c r="H112" s="58" t="s">
        <v>599</v>
      </c>
      <c r="I112" s="58">
        <v>58500</v>
      </c>
      <c r="J112" s="58" t="s">
        <v>757</v>
      </c>
      <c r="K112" s="58" t="s">
        <v>900</v>
      </c>
      <c r="L112" s="58" t="s">
        <v>603</v>
      </c>
      <c r="M112" s="58" t="s">
        <v>604</v>
      </c>
      <c r="N112" s="58" t="s">
        <v>605</v>
      </c>
      <c r="O112" s="58" t="s">
        <v>606</v>
      </c>
      <c r="P112" s="59"/>
      <c r="AF112" s="59" t="s">
        <v>1227</v>
      </c>
      <c r="AG112" s="59" t="s">
        <v>595</v>
      </c>
      <c r="AH112" s="59" t="s">
        <v>662</v>
      </c>
      <c r="AI112" s="59" t="s">
        <v>663</v>
      </c>
      <c r="AJ112" s="59" t="s">
        <v>1228</v>
      </c>
      <c r="AK112" s="59" t="s">
        <v>599</v>
      </c>
      <c r="AL112" s="59" t="s">
        <v>599</v>
      </c>
      <c r="AM112" s="59" t="s">
        <v>599</v>
      </c>
      <c r="AN112" s="59">
        <v>38000</v>
      </c>
      <c r="AO112" s="59" t="s">
        <v>666</v>
      </c>
      <c r="AP112" s="59" t="s">
        <v>667</v>
      </c>
      <c r="AQ112" s="59" t="s">
        <v>1104</v>
      </c>
      <c r="AR112" s="59" t="s">
        <v>604</v>
      </c>
      <c r="AS112" s="59" t="s">
        <v>605</v>
      </c>
      <c r="AT112" s="59" t="s">
        <v>606</v>
      </c>
      <c r="AU112" s="59"/>
    </row>
    <row r="113" spans="1:47">
      <c r="A113" s="58" t="s">
        <v>661</v>
      </c>
      <c r="B113" s="58" t="s">
        <v>595</v>
      </c>
      <c r="C113" s="58" t="s">
        <v>662</v>
      </c>
      <c r="D113" s="58" t="s">
        <v>663</v>
      </c>
      <c r="E113" s="58" t="s">
        <v>664</v>
      </c>
      <c r="F113" s="58" t="s">
        <v>599</v>
      </c>
      <c r="G113" s="58" t="s">
        <v>599</v>
      </c>
      <c r="H113" s="58" t="s">
        <v>599</v>
      </c>
      <c r="I113" s="58">
        <v>38000</v>
      </c>
      <c r="J113" s="58" t="s">
        <v>666</v>
      </c>
      <c r="K113" s="58" t="s">
        <v>667</v>
      </c>
      <c r="L113" s="58" t="s">
        <v>603</v>
      </c>
      <c r="M113" s="58" t="s">
        <v>604</v>
      </c>
      <c r="N113" s="58" t="s">
        <v>605</v>
      </c>
      <c r="O113" s="58" t="s">
        <v>606</v>
      </c>
      <c r="P113" s="59"/>
      <c r="AF113" s="59" t="s">
        <v>1229</v>
      </c>
      <c r="AG113" s="59" t="s">
        <v>595</v>
      </c>
      <c r="AH113" s="59" t="s">
        <v>662</v>
      </c>
      <c r="AI113" s="59" t="s">
        <v>663</v>
      </c>
      <c r="AJ113" s="59" t="s">
        <v>1230</v>
      </c>
      <c r="AK113" s="59" t="s">
        <v>599</v>
      </c>
      <c r="AL113" s="59" t="s">
        <v>599</v>
      </c>
      <c r="AM113" s="59" t="s">
        <v>599</v>
      </c>
      <c r="AN113" s="59">
        <v>52000</v>
      </c>
      <c r="AO113" s="59" t="s">
        <v>680</v>
      </c>
      <c r="AP113" s="59" t="s">
        <v>681</v>
      </c>
      <c r="AQ113" s="59" t="s">
        <v>1104</v>
      </c>
      <c r="AR113" s="59" t="s">
        <v>604</v>
      </c>
      <c r="AS113" s="59" t="s">
        <v>605</v>
      </c>
      <c r="AT113" s="59" t="s">
        <v>606</v>
      </c>
      <c r="AU113" s="59"/>
    </row>
    <row r="114" spans="1:47">
      <c r="A114" s="58" t="s">
        <v>668</v>
      </c>
      <c r="B114" s="58" t="s">
        <v>595</v>
      </c>
      <c r="C114" s="58" t="s">
        <v>662</v>
      </c>
      <c r="D114" s="58" t="s">
        <v>663</v>
      </c>
      <c r="E114" s="58" t="s">
        <v>669</v>
      </c>
      <c r="F114" s="58" t="s">
        <v>599</v>
      </c>
      <c r="G114" s="58" t="s">
        <v>599</v>
      </c>
      <c r="H114" s="58" t="s">
        <v>599</v>
      </c>
      <c r="I114" s="58">
        <v>38000</v>
      </c>
      <c r="J114" s="58" t="s">
        <v>666</v>
      </c>
      <c r="K114" s="58" t="s">
        <v>667</v>
      </c>
      <c r="L114" s="58" t="s">
        <v>603</v>
      </c>
      <c r="M114" s="58" t="s">
        <v>604</v>
      </c>
      <c r="N114" s="58" t="s">
        <v>605</v>
      </c>
      <c r="O114" s="58" t="s">
        <v>606</v>
      </c>
      <c r="P114" s="59"/>
      <c r="AF114" s="59" t="s">
        <v>1231</v>
      </c>
      <c r="AG114" s="59" t="s">
        <v>595</v>
      </c>
      <c r="AH114" s="59" t="s">
        <v>662</v>
      </c>
      <c r="AI114" s="59" t="s">
        <v>663</v>
      </c>
      <c r="AJ114" s="59" t="s">
        <v>1232</v>
      </c>
      <c r="AK114" s="59" t="s">
        <v>599</v>
      </c>
      <c r="AL114" s="59" t="s">
        <v>599</v>
      </c>
      <c r="AM114" s="59" t="s">
        <v>599</v>
      </c>
      <c r="AN114" s="59">
        <v>52000</v>
      </c>
      <c r="AO114" s="59" t="s">
        <v>680</v>
      </c>
      <c r="AP114" s="59" t="s">
        <v>681</v>
      </c>
      <c r="AQ114" s="59" t="s">
        <v>1104</v>
      </c>
      <c r="AR114" s="59" t="s">
        <v>604</v>
      </c>
      <c r="AS114" s="59" t="s">
        <v>605</v>
      </c>
      <c r="AT114" s="59" t="s">
        <v>606</v>
      </c>
      <c r="AU114" s="59"/>
    </row>
    <row r="115" spans="1:47">
      <c r="A115" s="58" t="s">
        <v>670</v>
      </c>
      <c r="B115" s="58" t="s">
        <v>595</v>
      </c>
      <c r="C115" s="58" t="s">
        <v>662</v>
      </c>
      <c r="D115" s="58" t="s">
        <v>663</v>
      </c>
      <c r="E115" s="58" t="s">
        <v>671</v>
      </c>
      <c r="F115" s="58" t="s">
        <v>599</v>
      </c>
      <c r="G115" s="58" t="s">
        <v>599</v>
      </c>
      <c r="H115" s="58" t="s">
        <v>599</v>
      </c>
      <c r="I115" s="58">
        <v>38000</v>
      </c>
      <c r="J115" s="58" t="s">
        <v>666</v>
      </c>
      <c r="K115" s="58" t="s">
        <v>667</v>
      </c>
      <c r="L115" s="58" t="s">
        <v>603</v>
      </c>
      <c r="M115" s="58" t="s">
        <v>604</v>
      </c>
      <c r="N115" s="58" t="s">
        <v>605</v>
      </c>
      <c r="O115" s="58" t="s">
        <v>606</v>
      </c>
      <c r="P115" s="59"/>
      <c r="AF115" s="59" t="s">
        <v>1233</v>
      </c>
      <c r="AG115" s="59" t="s">
        <v>595</v>
      </c>
      <c r="AH115" s="59" t="s">
        <v>662</v>
      </c>
      <c r="AI115" s="59" t="s">
        <v>663</v>
      </c>
      <c r="AJ115" s="59" t="s">
        <v>1234</v>
      </c>
      <c r="AK115" s="59" t="s">
        <v>599</v>
      </c>
      <c r="AL115" s="59" t="s">
        <v>599</v>
      </c>
      <c r="AM115" s="59" t="s">
        <v>599</v>
      </c>
      <c r="AN115" s="59">
        <v>52000</v>
      </c>
      <c r="AO115" s="59" t="s">
        <v>680</v>
      </c>
      <c r="AP115" s="59" t="s">
        <v>681</v>
      </c>
      <c r="AQ115" s="59" t="s">
        <v>1104</v>
      </c>
      <c r="AR115" s="59" t="s">
        <v>604</v>
      </c>
      <c r="AS115" s="59" t="s">
        <v>605</v>
      </c>
      <c r="AT115" s="59" t="s">
        <v>606</v>
      </c>
      <c r="AU115" s="59"/>
    </row>
    <row r="116" spans="1:47">
      <c r="A116" s="58" t="s">
        <v>672</v>
      </c>
      <c r="B116" s="58" t="s">
        <v>595</v>
      </c>
      <c r="C116" s="58" t="s">
        <v>662</v>
      </c>
      <c r="D116" s="58" t="s">
        <v>663</v>
      </c>
      <c r="E116" s="58" t="s">
        <v>673</v>
      </c>
      <c r="F116" s="58" t="s">
        <v>599</v>
      </c>
      <c r="G116" s="58" t="s">
        <v>599</v>
      </c>
      <c r="H116" s="58" t="s">
        <v>599</v>
      </c>
      <c r="I116" s="58">
        <v>38000</v>
      </c>
      <c r="J116" s="58" t="s">
        <v>666</v>
      </c>
      <c r="K116" s="58" t="s">
        <v>667</v>
      </c>
      <c r="L116" s="58" t="s">
        <v>603</v>
      </c>
      <c r="M116" s="58" t="s">
        <v>604</v>
      </c>
      <c r="N116" s="58" t="s">
        <v>605</v>
      </c>
      <c r="O116" s="58" t="s">
        <v>606</v>
      </c>
      <c r="P116" s="59"/>
      <c r="AF116" s="59" t="s">
        <v>1235</v>
      </c>
      <c r="AG116" s="59" t="s">
        <v>595</v>
      </c>
      <c r="AH116" s="59" t="s">
        <v>662</v>
      </c>
      <c r="AI116" s="59" t="s">
        <v>663</v>
      </c>
      <c r="AJ116" s="59" t="s">
        <v>1236</v>
      </c>
      <c r="AK116" s="59" t="s">
        <v>599</v>
      </c>
      <c r="AL116" s="59" t="s">
        <v>599</v>
      </c>
      <c r="AM116" s="59" t="s">
        <v>599</v>
      </c>
      <c r="AN116" s="59">
        <v>64000</v>
      </c>
      <c r="AO116" s="59" t="s">
        <v>614</v>
      </c>
      <c r="AP116" s="59" t="s">
        <v>883</v>
      </c>
      <c r="AQ116" s="59" t="s">
        <v>1104</v>
      </c>
      <c r="AR116" s="59" t="s">
        <v>604</v>
      </c>
      <c r="AS116" s="59" t="s">
        <v>605</v>
      </c>
      <c r="AT116" s="59" t="s">
        <v>606</v>
      </c>
      <c r="AU116" s="59"/>
    </row>
    <row r="117" spans="1:47">
      <c r="A117" s="58" t="s">
        <v>674</v>
      </c>
      <c r="B117" s="58" t="s">
        <v>595</v>
      </c>
      <c r="C117" s="58" t="s">
        <v>662</v>
      </c>
      <c r="D117" s="58" t="s">
        <v>663</v>
      </c>
      <c r="E117" s="58" t="s">
        <v>675</v>
      </c>
      <c r="F117" s="58" t="s">
        <v>599</v>
      </c>
      <c r="G117" s="58" t="s">
        <v>599</v>
      </c>
      <c r="H117" s="58" t="s">
        <v>599</v>
      </c>
      <c r="I117" s="58">
        <v>38000</v>
      </c>
      <c r="J117" s="58" t="s">
        <v>666</v>
      </c>
      <c r="K117" s="58" t="s">
        <v>667</v>
      </c>
      <c r="L117" s="58" t="s">
        <v>603</v>
      </c>
      <c r="M117" s="58" t="s">
        <v>604</v>
      </c>
      <c r="N117" s="58" t="s">
        <v>605</v>
      </c>
      <c r="O117" s="58" t="s">
        <v>606</v>
      </c>
      <c r="P117" s="59"/>
      <c r="AF117" s="59" t="s">
        <v>1237</v>
      </c>
      <c r="AG117" s="59" t="s">
        <v>595</v>
      </c>
      <c r="AH117" s="59" t="s">
        <v>662</v>
      </c>
      <c r="AI117" s="59" t="s">
        <v>663</v>
      </c>
      <c r="AJ117" s="59" t="s">
        <v>1238</v>
      </c>
      <c r="AK117" s="59" t="s">
        <v>599</v>
      </c>
      <c r="AL117" s="59" t="s">
        <v>599</v>
      </c>
      <c r="AM117" s="59" t="s">
        <v>599</v>
      </c>
      <c r="AN117" s="59">
        <v>64000</v>
      </c>
      <c r="AO117" s="59" t="s">
        <v>614</v>
      </c>
      <c r="AP117" s="59" t="s">
        <v>883</v>
      </c>
      <c r="AQ117" s="59" t="s">
        <v>1104</v>
      </c>
      <c r="AR117" s="59" t="s">
        <v>604</v>
      </c>
      <c r="AS117" s="59" t="s">
        <v>605</v>
      </c>
      <c r="AT117" s="59" t="s">
        <v>606</v>
      </c>
      <c r="AU117" s="59"/>
    </row>
    <row r="118" spans="1:47">
      <c r="A118" s="58" t="s">
        <v>676</v>
      </c>
      <c r="B118" s="58" t="s">
        <v>595</v>
      </c>
      <c r="C118" s="58" t="s">
        <v>662</v>
      </c>
      <c r="D118" s="58" t="s">
        <v>663</v>
      </c>
      <c r="E118" s="58" t="s">
        <v>677</v>
      </c>
      <c r="F118" s="58" t="s">
        <v>599</v>
      </c>
      <c r="G118" s="58" t="s">
        <v>599</v>
      </c>
      <c r="H118" s="58" t="s">
        <v>599</v>
      </c>
      <c r="I118" s="58">
        <v>38000</v>
      </c>
      <c r="J118" s="58" t="s">
        <v>666</v>
      </c>
      <c r="K118" s="58" t="s">
        <v>667</v>
      </c>
      <c r="L118" s="58" t="s">
        <v>603</v>
      </c>
      <c r="M118" s="58" t="s">
        <v>604</v>
      </c>
      <c r="N118" s="58" t="s">
        <v>605</v>
      </c>
      <c r="O118" s="58" t="s">
        <v>606</v>
      </c>
      <c r="P118" s="59"/>
      <c r="AF118" s="59" t="s">
        <v>1239</v>
      </c>
      <c r="AG118" s="59" t="s">
        <v>595</v>
      </c>
      <c r="AH118" s="59" t="s">
        <v>662</v>
      </c>
      <c r="AI118" s="59" t="s">
        <v>663</v>
      </c>
      <c r="AJ118" s="59" t="s">
        <v>1240</v>
      </c>
      <c r="AK118" s="59" t="s">
        <v>599</v>
      </c>
      <c r="AL118" s="59" t="s">
        <v>599</v>
      </c>
      <c r="AM118" s="59" t="s">
        <v>599</v>
      </c>
      <c r="AN118" s="59">
        <v>64000</v>
      </c>
      <c r="AO118" s="59" t="s">
        <v>614</v>
      </c>
      <c r="AP118" s="59" t="s">
        <v>883</v>
      </c>
      <c r="AQ118" s="59" t="s">
        <v>1104</v>
      </c>
      <c r="AR118" s="59" t="s">
        <v>604</v>
      </c>
      <c r="AS118" s="59" t="s">
        <v>605</v>
      </c>
      <c r="AT118" s="59" t="s">
        <v>606</v>
      </c>
      <c r="AU118" s="59"/>
    </row>
    <row r="119" spans="1:47">
      <c r="A119" s="58" t="s">
        <v>678</v>
      </c>
      <c r="B119" s="58" t="s">
        <v>595</v>
      </c>
      <c r="C119" s="58" t="s">
        <v>662</v>
      </c>
      <c r="D119" s="58" t="s">
        <v>663</v>
      </c>
      <c r="E119" s="58" t="s">
        <v>679</v>
      </c>
      <c r="F119" s="58" t="s">
        <v>599</v>
      </c>
      <c r="G119" s="58" t="s">
        <v>599</v>
      </c>
      <c r="H119" s="58" t="s">
        <v>599</v>
      </c>
      <c r="I119" s="58">
        <v>52000</v>
      </c>
      <c r="J119" s="58" t="s">
        <v>680</v>
      </c>
      <c r="K119" s="58" t="s">
        <v>681</v>
      </c>
      <c r="L119" s="58" t="s">
        <v>603</v>
      </c>
      <c r="M119" s="58" t="s">
        <v>604</v>
      </c>
      <c r="N119" s="58" t="s">
        <v>605</v>
      </c>
      <c r="O119" s="58" t="s">
        <v>606</v>
      </c>
      <c r="P119" s="59"/>
      <c r="AF119" s="59" t="s">
        <v>1241</v>
      </c>
      <c r="AG119" s="59" t="s">
        <v>595</v>
      </c>
      <c r="AH119" s="59" t="s">
        <v>693</v>
      </c>
      <c r="AI119" s="59" t="s">
        <v>694</v>
      </c>
      <c r="AJ119" s="59" t="s">
        <v>1242</v>
      </c>
      <c r="AK119" s="59" t="s">
        <v>599</v>
      </c>
      <c r="AL119" s="59" t="s">
        <v>599</v>
      </c>
      <c r="AM119" s="59" t="s">
        <v>599</v>
      </c>
      <c r="AN119" s="59">
        <v>58000</v>
      </c>
      <c r="AO119" s="59" t="s">
        <v>757</v>
      </c>
      <c r="AP119" s="59" t="s">
        <v>1243</v>
      </c>
      <c r="AQ119" s="59" t="s">
        <v>1104</v>
      </c>
      <c r="AR119" s="59" t="s">
        <v>604</v>
      </c>
      <c r="AS119" s="59" t="s">
        <v>605</v>
      </c>
      <c r="AT119" s="59" t="s">
        <v>606</v>
      </c>
      <c r="AU119" s="59"/>
    </row>
    <row r="120" spans="1:47">
      <c r="A120" s="58" t="s">
        <v>682</v>
      </c>
      <c r="B120" s="58" t="s">
        <v>595</v>
      </c>
      <c r="C120" s="58" t="s">
        <v>662</v>
      </c>
      <c r="D120" s="58" t="s">
        <v>663</v>
      </c>
      <c r="E120" s="58" t="s">
        <v>683</v>
      </c>
      <c r="F120" s="58" t="s">
        <v>599</v>
      </c>
      <c r="G120" s="58" t="s">
        <v>599</v>
      </c>
      <c r="H120" s="58" t="s">
        <v>599</v>
      </c>
      <c r="I120" s="58">
        <v>52000</v>
      </c>
      <c r="J120" s="58" t="s">
        <v>680</v>
      </c>
      <c r="K120" s="58" t="s">
        <v>681</v>
      </c>
      <c r="L120" s="58" t="s">
        <v>603</v>
      </c>
      <c r="M120" s="58" t="s">
        <v>604</v>
      </c>
      <c r="N120" s="58" t="s">
        <v>605</v>
      </c>
      <c r="O120" s="58" t="s">
        <v>606</v>
      </c>
      <c r="P120" s="59"/>
      <c r="AF120" s="59" t="s">
        <v>1244</v>
      </c>
      <c r="AG120" s="59" t="s">
        <v>595</v>
      </c>
      <c r="AH120" s="59" t="s">
        <v>693</v>
      </c>
      <c r="AI120" s="59" t="s">
        <v>694</v>
      </c>
      <c r="AJ120" s="59" t="s">
        <v>1245</v>
      </c>
      <c r="AK120" s="59" t="s">
        <v>599</v>
      </c>
      <c r="AL120" s="59" t="s">
        <v>599</v>
      </c>
      <c r="AM120" s="59" t="s">
        <v>599</v>
      </c>
      <c r="AN120" s="59">
        <v>58000</v>
      </c>
      <c r="AO120" s="59" t="s">
        <v>757</v>
      </c>
      <c r="AP120" s="59" t="s">
        <v>1243</v>
      </c>
      <c r="AQ120" s="59" t="s">
        <v>1104</v>
      </c>
      <c r="AR120" s="59" t="s">
        <v>604</v>
      </c>
      <c r="AS120" s="59" t="s">
        <v>605</v>
      </c>
      <c r="AT120" s="59" t="s">
        <v>606</v>
      </c>
      <c r="AU120" s="59"/>
    </row>
    <row r="121" spans="1:47">
      <c r="A121" s="58" t="s">
        <v>684</v>
      </c>
      <c r="B121" s="58" t="s">
        <v>595</v>
      </c>
      <c r="C121" s="58" t="s">
        <v>662</v>
      </c>
      <c r="D121" s="58" t="s">
        <v>663</v>
      </c>
      <c r="E121" s="58" t="s">
        <v>685</v>
      </c>
      <c r="F121" s="58" t="s">
        <v>599</v>
      </c>
      <c r="G121" s="58" t="s">
        <v>599</v>
      </c>
      <c r="H121" s="58" t="s">
        <v>599</v>
      </c>
      <c r="I121" s="58">
        <v>52000</v>
      </c>
      <c r="J121" s="58" t="s">
        <v>680</v>
      </c>
      <c r="K121" s="58" t="s">
        <v>681</v>
      </c>
      <c r="L121" s="58" t="s">
        <v>603</v>
      </c>
      <c r="M121" s="58" t="s">
        <v>604</v>
      </c>
      <c r="N121" s="58" t="s">
        <v>605</v>
      </c>
      <c r="O121" s="58" t="s">
        <v>606</v>
      </c>
      <c r="P121" s="59"/>
      <c r="AF121" s="59" t="s">
        <v>1246</v>
      </c>
      <c r="AG121" s="59" t="s">
        <v>595</v>
      </c>
      <c r="AH121" s="59" t="s">
        <v>693</v>
      </c>
      <c r="AI121" s="59" t="s">
        <v>694</v>
      </c>
      <c r="AJ121" s="59" t="s">
        <v>1247</v>
      </c>
      <c r="AK121" s="59" t="s">
        <v>599</v>
      </c>
      <c r="AL121" s="59" t="s">
        <v>599</v>
      </c>
      <c r="AM121" s="59" t="s">
        <v>599</v>
      </c>
      <c r="AN121" s="59">
        <v>58000</v>
      </c>
      <c r="AO121" s="59" t="s">
        <v>757</v>
      </c>
      <c r="AP121" s="59" t="s">
        <v>1243</v>
      </c>
      <c r="AQ121" s="59" t="s">
        <v>1104</v>
      </c>
      <c r="AR121" s="59" t="s">
        <v>604</v>
      </c>
      <c r="AS121" s="59" t="s">
        <v>605</v>
      </c>
      <c r="AT121" s="59" t="s">
        <v>606</v>
      </c>
      <c r="AU121" s="59"/>
    </row>
    <row r="122" spans="1:47">
      <c r="A122" s="58" t="s">
        <v>686</v>
      </c>
      <c r="B122" s="58" t="s">
        <v>595</v>
      </c>
      <c r="C122" s="58" t="s">
        <v>662</v>
      </c>
      <c r="D122" s="58" t="s">
        <v>663</v>
      </c>
      <c r="E122" s="58" t="s">
        <v>687</v>
      </c>
      <c r="F122" s="58" t="s">
        <v>599</v>
      </c>
      <c r="G122" s="58" t="s">
        <v>599</v>
      </c>
      <c r="H122" s="58" t="s">
        <v>599</v>
      </c>
      <c r="I122" s="58">
        <v>52000</v>
      </c>
      <c r="J122" s="58" t="s">
        <v>680</v>
      </c>
      <c r="K122" s="58" t="s">
        <v>681</v>
      </c>
      <c r="L122" s="58" t="s">
        <v>603</v>
      </c>
      <c r="M122" s="58" t="s">
        <v>604</v>
      </c>
      <c r="N122" s="58" t="s">
        <v>605</v>
      </c>
      <c r="O122" s="58" t="s">
        <v>606</v>
      </c>
      <c r="P122" s="59"/>
      <c r="AF122" s="59" t="s">
        <v>1248</v>
      </c>
      <c r="AG122" s="59" t="s">
        <v>595</v>
      </c>
      <c r="AH122" s="59" t="s">
        <v>693</v>
      </c>
      <c r="AI122" s="59" t="s">
        <v>694</v>
      </c>
      <c r="AJ122" s="59" t="s">
        <v>1249</v>
      </c>
      <c r="AK122" s="59" t="s">
        <v>599</v>
      </c>
      <c r="AL122" s="59" t="s">
        <v>599</v>
      </c>
      <c r="AM122" s="59" t="s">
        <v>599</v>
      </c>
      <c r="AN122" s="59">
        <v>58000</v>
      </c>
      <c r="AO122" s="59" t="s">
        <v>757</v>
      </c>
      <c r="AP122" s="59" t="s">
        <v>1243</v>
      </c>
      <c r="AQ122" s="59" t="s">
        <v>1104</v>
      </c>
      <c r="AR122" s="59" t="s">
        <v>604</v>
      </c>
      <c r="AS122" s="59" t="s">
        <v>605</v>
      </c>
      <c r="AT122" s="59" t="s">
        <v>606</v>
      </c>
      <c r="AU122" s="59"/>
    </row>
    <row r="123" spans="1:47">
      <c r="A123" s="58" t="s">
        <v>688</v>
      </c>
      <c r="B123" s="58" t="s">
        <v>595</v>
      </c>
      <c r="C123" s="58" t="s">
        <v>662</v>
      </c>
      <c r="D123" s="58" t="s">
        <v>663</v>
      </c>
      <c r="E123" s="58" t="s">
        <v>689</v>
      </c>
      <c r="F123" s="58" t="s">
        <v>599</v>
      </c>
      <c r="G123" s="58" t="s">
        <v>599</v>
      </c>
      <c r="H123" s="58" t="s">
        <v>599</v>
      </c>
      <c r="I123" s="58">
        <v>52000</v>
      </c>
      <c r="J123" s="58" t="s">
        <v>680</v>
      </c>
      <c r="K123" s="58" t="s">
        <v>681</v>
      </c>
      <c r="L123" s="58" t="s">
        <v>603</v>
      </c>
      <c r="M123" s="58" t="s">
        <v>604</v>
      </c>
      <c r="N123" s="58" t="s">
        <v>605</v>
      </c>
      <c r="O123" s="58" t="s">
        <v>606</v>
      </c>
      <c r="P123" s="59"/>
      <c r="AF123" s="59" t="s">
        <v>1250</v>
      </c>
      <c r="AG123" s="59" t="s">
        <v>595</v>
      </c>
      <c r="AH123" s="59" t="s">
        <v>693</v>
      </c>
      <c r="AI123" s="59" t="s">
        <v>694</v>
      </c>
      <c r="AJ123" s="59" t="s">
        <v>1251</v>
      </c>
      <c r="AK123" s="59" t="s">
        <v>599</v>
      </c>
      <c r="AL123" s="59" t="s">
        <v>599</v>
      </c>
      <c r="AM123" s="59" t="s">
        <v>599</v>
      </c>
      <c r="AN123" s="59">
        <v>58000</v>
      </c>
      <c r="AO123" s="59" t="s">
        <v>757</v>
      </c>
      <c r="AP123" s="59" t="s">
        <v>1243</v>
      </c>
      <c r="AQ123" s="59" t="s">
        <v>1104</v>
      </c>
      <c r="AR123" s="59" t="s">
        <v>604</v>
      </c>
      <c r="AS123" s="59" t="s">
        <v>605</v>
      </c>
      <c r="AT123" s="59" t="s">
        <v>606</v>
      </c>
      <c r="AU123" s="59"/>
    </row>
    <row r="124" spans="1:47">
      <c r="A124" s="58" t="s">
        <v>690</v>
      </c>
      <c r="B124" s="58" t="s">
        <v>595</v>
      </c>
      <c r="C124" s="58" t="s">
        <v>662</v>
      </c>
      <c r="D124" s="58" t="s">
        <v>663</v>
      </c>
      <c r="E124" s="58" t="s">
        <v>691</v>
      </c>
      <c r="F124" s="58" t="s">
        <v>599</v>
      </c>
      <c r="G124" s="58" t="s">
        <v>599</v>
      </c>
      <c r="H124" s="58" t="s">
        <v>599</v>
      </c>
      <c r="I124" s="58">
        <v>52000</v>
      </c>
      <c r="J124" s="58" t="s">
        <v>680</v>
      </c>
      <c r="K124" s="58" t="s">
        <v>681</v>
      </c>
      <c r="L124" s="58" t="s">
        <v>603</v>
      </c>
      <c r="M124" s="58" t="s">
        <v>604</v>
      </c>
      <c r="N124" s="58" t="s">
        <v>605</v>
      </c>
      <c r="O124" s="58" t="s">
        <v>606</v>
      </c>
      <c r="P124" s="59"/>
      <c r="AF124" s="59" t="s">
        <v>1252</v>
      </c>
      <c r="AG124" s="59" t="s">
        <v>595</v>
      </c>
      <c r="AH124" s="59" t="s">
        <v>693</v>
      </c>
      <c r="AI124" s="59" t="s">
        <v>694</v>
      </c>
      <c r="AJ124" s="59" t="s">
        <v>1253</v>
      </c>
      <c r="AK124" s="59" t="s">
        <v>599</v>
      </c>
      <c r="AL124" s="59" t="s">
        <v>599</v>
      </c>
      <c r="AM124" s="59" t="s">
        <v>599</v>
      </c>
      <c r="AN124" s="59">
        <v>58000</v>
      </c>
      <c r="AO124" s="59" t="s">
        <v>757</v>
      </c>
      <c r="AP124" s="59" t="s">
        <v>1243</v>
      </c>
      <c r="AQ124" s="59" t="s">
        <v>1104</v>
      </c>
      <c r="AR124" s="59" t="s">
        <v>604</v>
      </c>
      <c r="AS124" s="59" t="s">
        <v>605</v>
      </c>
      <c r="AT124" s="59" t="s">
        <v>606</v>
      </c>
      <c r="AU124" s="59"/>
    </row>
    <row r="125" spans="1:47">
      <c r="A125" s="58" t="s">
        <v>933</v>
      </c>
      <c r="B125" s="58" t="s">
        <v>595</v>
      </c>
      <c r="C125" s="58" t="s">
        <v>662</v>
      </c>
      <c r="D125" s="58" t="s">
        <v>663</v>
      </c>
      <c r="E125" s="58" t="s">
        <v>934</v>
      </c>
      <c r="F125" s="58" t="s">
        <v>599</v>
      </c>
      <c r="G125" s="58" t="s">
        <v>599</v>
      </c>
      <c r="H125" s="58" t="s">
        <v>599</v>
      </c>
      <c r="I125" s="58">
        <v>64000</v>
      </c>
      <c r="J125" s="58" t="s">
        <v>614</v>
      </c>
      <c r="K125" s="58" t="s">
        <v>883</v>
      </c>
      <c r="L125" s="58" t="s">
        <v>603</v>
      </c>
      <c r="M125" s="58" t="s">
        <v>604</v>
      </c>
      <c r="N125" s="58" t="s">
        <v>605</v>
      </c>
      <c r="O125" s="58" t="s">
        <v>606</v>
      </c>
      <c r="P125" s="59"/>
      <c r="AF125" s="59" t="s">
        <v>1254</v>
      </c>
      <c r="AG125" s="59" t="s">
        <v>595</v>
      </c>
      <c r="AH125" s="59" t="s">
        <v>700</v>
      </c>
      <c r="AI125" s="59" t="s">
        <v>701</v>
      </c>
      <c r="AJ125" s="59" t="s">
        <v>1224</v>
      </c>
      <c r="AK125" s="59" t="s">
        <v>599</v>
      </c>
      <c r="AL125" s="59" t="s">
        <v>599</v>
      </c>
      <c r="AM125" s="59" t="s">
        <v>599</v>
      </c>
      <c r="AN125" s="59">
        <v>38000</v>
      </c>
      <c r="AO125" s="59" t="s">
        <v>666</v>
      </c>
      <c r="AP125" s="59" t="s">
        <v>667</v>
      </c>
      <c r="AQ125" s="59" t="s">
        <v>1104</v>
      </c>
      <c r="AR125" s="59" t="s">
        <v>604</v>
      </c>
      <c r="AS125" s="59" t="s">
        <v>605</v>
      </c>
      <c r="AT125" s="59" t="s">
        <v>606</v>
      </c>
      <c r="AU125" s="59"/>
    </row>
    <row r="126" spans="1:47">
      <c r="A126" s="58" t="s">
        <v>935</v>
      </c>
      <c r="B126" s="58" t="s">
        <v>595</v>
      </c>
      <c r="C126" s="58" t="s">
        <v>662</v>
      </c>
      <c r="D126" s="58" t="s">
        <v>663</v>
      </c>
      <c r="E126" s="58" t="s">
        <v>936</v>
      </c>
      <c r="F126" s="58" t="s">
        <v>599</v>
      </c>
      <c r="G126" s="58" t="s">
        <v>599</v>
      </c>
      <c r="H126" s="58" t="s">
        <v>599</v>
      </c>
      <c r="I126" s="58">
        <v>64000</v>
      </c>
      <c r="J126" s="58" t="s">
        <v>614</v>
      </c>
      <c r="K126" s="58" t="s">
        <v>883</v>
      </c>
      <c r="L126" s="58" t="s">
        <v>603</v>
      </c>
      <c r="M126" s="58" t="s">
        <v>604</v>
      </c>
      <c r="N126" s="58" t="s">
        <v>605</v>
      </c>
      <c r="O126" s="58" t="s">
        <v>606</v>
      </c>
      <c r="P126" s="59"/>
      <c r="AF126" s="59" t="s">
        <v>1255</v>
      </c>
      <c r="AG126" s="59" t="s">
        <v>595</v>
      </c>
      <c r="AH126" s="59" t="s">
        <v>700</v>
      </c>
      <c r="AI126" s="59" t="s">
        <v>701</v>
      </c>
      <c r="AJ126" s="59" t="s">
        <v>1226</v>
      </c>
      <c r="AK126" s="59" t="s">
        <v>599</v>
      </c>
      <c r="AL126" s="59" t="s">
        <v>599</v>
      </c>
      <c r="AM126" s="59" t="s">
        <v>599</v>
      </c>
      <c r="AN126" s="59">
        <v>38000</v>
      </c>
      <c r="AO126" s="59" t="s">
        <v>666</v>
      </c>
      <c r="AP126" s="59" t="s">
        <v>667</v>
      </c>
      <c r="AQ126" s="59" t="s">
        <v>1104</v>
      </c>
      <c r="AR126" s="59" t="s">
        <v>604</v>
      </c>
      <c r="AS126" s="59" t="s">
        <v>605</v>
      </c>
      <c r="AT126" s="59" t="s">
        <v>606</v>
      </c>
      <c r="AU126" s="59"/>
    </row>
    <row r="127" spans="1:47">
      <c r="A127" s="58" t="s">
        <v>937</v>
      </c>
      <c r="B127" s="58" t="s">
        <v>595</v>
      </c>
      <c r="C127" s="58" t="s">
        <v>662</v>
      </c>
      <c r="D127" s="58" t="s">
        <v>663</v>
      </c>
      <c r="E127" s="58" t="s">
        <v>938</v>
      </c>
      <c r="F127" s="58" t="s">
        <v>599</v>
      </c>
      <c r="G127" s="58" t="s">
        <v>599</v>
      </c>
      <c r="H127" s="58" t="s">
        <v>599</v>
      </c>
      <c r="I127" s="58">
        <v>64000</v>
      </c>
      <c r="J127" s="58" t="s">
        <v>614</v>
      </c>
      <c r="K127" s="58" t="s">
        <v>883</v>
      </c>
      <c r="L127" s="58" t="s">
        <v>603</v>
      </c>
      <c r="M127" s="58" t="s">
        <v>604</v>
      </c>
      <c r="N127" s="58" t="s">
        <v>605</v>
      </c>
      <c r="O127" s="58" t="s">
        <v>606</v>
      </c>
      <c r="P127" s="59"/>
      <c r="AF127" s="59" t="s">
        <v>1256</v>
      </c>
      <c r="AG127" s="59" t="s">
        <v>595</v>
      </c>
      <c r="AH127" s="59" t="s">
        <v>700</v>
      </c>
      <c r="AI127" s="59" t="s">
        <v>701</v>
      </c>
      <c r="AJ127" s="59" t="s">
        <v>1228</v>
      </c>
      <c r="AK127" s="59" t="s">
        <v>599</v>
      </c>
      <c r="AL127" s="59" t="s">
        <v>599</v>
      </c>
      <c r="AM127" s="59" t="s">
        <v>599</v>
      </c>
      <c r="AN127" s="59">
        <v>38000</v>
      </c>
      <c r="AO127" s="59" t="s">
        <v>666</v>
      </c>
      <c r="AP127" s="59" t="s">
        <v>667</v>
      </c>
      <c r="AQ127" s="59" t="s">
        <v>1104</v>
      </c>
      <c r="AR127" s="59" t="s">
        <v>604</v>
      </c>
      <c r="AS127" s="59" t="s">
        <v>605</v>
      </c>
      <c r="AT127" s="59" t="s">
        <v>606</v>
      </c>
      <c r="AU127" s="59"/>
    </row>
    <row r="128" spans="1:47">
      <c r="A128" s="58" t="s">
        <v>939</v>
      </c>
      <c r="B128" s="58" t="s">
        <v>595</v>
      </c>
      <c r="C128" s="58" t="s">
        <v>662</v>
      </c>
      <c r="D128" s="58" t="s">
        <v>663</v>
      </c>
      <c r="E128" s="58" t="s">
        <v>940</v>
      </c>
      <c r="F128" s="58" t="s">
        <v>599</v>
      </c>
      <c r="G128" s="58" t="s">
        <v>599</v>
      </c>
      <c r="H128" s="58" t="s">
        <v>599</v>
      </c>
      <c r="I128" s="58">
        <v>64000</v>
      </c>
      <c r="J128" s="58" t="s">
        <v>614</v>
      </c>
      <c r="K128" s="58" t="s">
        <v>883</v>
      </c>
      <c r="L128" s="58" t="s">
        <v>603</v>
      </c>
      <c r="M128" s="58" t="s">
        <v>604</v>
      </c>
      <c r="N128" s="58" t="s">
        <v>605</v>
      </c>
      <c r="O128" s="58" t="s">
        <v>606</v>
      </c>
      <c r="P128" s="59"/>
      <c r="AF128" s="59" t="s">
        <v>1257</v>
      </c>
      <c r="AG128" s="59" t="s">
        <v>595</v>
      </c>
      <c r="AH128" s="59" t="s">
        <v>700</v>
      </c>
      <c r="AI128" s="59" t="s">
        <v>701</v>
      </c>
      <c r="AJ128" s="59" t="s">
        <v>1230</v>
      </c>
      <c r="AK128" s="59" t="s">
        <v>599</v>
      </c>
      <c r="AL128" s="59" t="s">
        <v>599</v>
      </c>
      <c r="AM128" s="59" t="s">
        <v>599</v>
      </c>
      <c r="AN128" s="59">
        <v>52000</v>
      </c>
      <c r="AO128" s="59" t="s">
        <v>680</v>
      </c>
      <c r="AP128" s="59" t="s">
        <v>681</v>
      </c>
      <c r="AQ128" s="59" t="s">
        <v>1104</v>
      </c>
      <c r="AR128" s="59" t="s">
        <v>604</v>
      </c>
      <c r="AS128" s="59" t="s">
        <v>605</v>
      </c>
      <c r="AT128" s="59" t="s">
        <v>606</v>
      </c>
      <c r="AU128" s="59"/>
    </row>
    <row r="129" spans="1:47">
      <c r="A129" s="58" t="s">
        <v>941</v>
      </c>
      <c r="B129" s="58" t="s">
        <v>595</v>
      </c>
      <c r="C129" s="58" t="s">
        <v>662</v>
      </c>
      <c r="D129" s="58" t="s">
        <v>663</v>
      </c>
      <c r="E129" s="58" t="s">
        <v>942</v>
      </c>
      <c r="F129" s="58" t="s">
        <v>599</v>
      </c>
      <c r="G129" s="58" t="s">
        <v>599</v>
      </c>
      <c r="H129" s="58" t="s">
        <v>599</v>
      </c>
      <c r="I129" s="58">
        <v>64000</v>
      </c>
      <c r="J129" s="58" t="s">
        <v>614</v>
      </c>
      <c r="K129" s="58" t="s">
        <v>883</v>
      </c>
      <c r="L129" s="58" t="s">
        <v>603</v>
      </c>
      <c r="M129" s="58" t="s">
        <v>604</v>
      </c>
      <c r="N129" s="58" t="s">
        <v>605</v>
      </c>
      <c r="O129" s="58" t="s">
        <v>606</v>
      </c>
      <c r="P129" s="59"/>
      <c r="AF129" s="59" t="s">
        <v>1258</v>
      </c>
      <c r="AG129" s="59" t="s">
        <v>595</v>
      </c>
      <c r="AH129" s="59" t="s">
        <v>700</v>
      </c>
      <c r="AI129" s="59" t="s">
        <v>701</v>
      </c>
      <c r="AJ129" s="59" t="s">
        <v>1232</v>
      </c>
      <c r="AK129" s="59" t="s">
        <v>599</v>
      </c>
      <c r="AL129" s="59" t="s">
        <v>599</v>
      </c>
      <c r="AM129" s="59" t="s">
        <v>599</v>
      </c>
      <c r="AN129" s="59">
        <v>52000</v>
      </c>
      <c r="AO129" s="59" t="s">
        <v>680</v>
      </c>
      <c r="AP129" s="59" t="s">
        <v>681</v>
      </c>
      <c r="AQ129" s="59" t="s">
        <v>1104</v>
      </c>
      <c r="AR129" s="59" t="s">
        <v>604</v>
      </c>
      <c r="AS129" s="59" t="s">
        <v>605</v>
      </c>
      <c r="AT129" s="59" t="s">
        <v>606</v>
      </c>
      <c r="AU129" s="59"/>
    </row>
    <row r="130" spans="1:47">
      <c r="A130" s="58" t="s">
        <v>943</v>
      </c>
      <c r="B130" s="58" t="s">
        <v>595</v>
      </c>
      <c r="C130" s="58" t="s">
        <v>662</v>
      </c>
      <c r="D130" s="58" t="s">
        <v>663</v>
      </c>
      <c r="E130" s="58" t="s">
        <v>944</v>
      </c>
      <c r="F130" s="58" t="s">
        <v>599</v>
      </c>
      <c r="G130" s="58" t="s">
        <v>599</v>
      </c>
      <c r="H130" s="58" t="s">
        <v>599</v>
      </c>
      <c r="I130" s="58">
        <v>64000</v>
      </c>
      <c r="J130" s="58" t="s">
        <v>614</v>
      </c>
      <c r="K130" s="58" t="s">
        <v>883</v>
      </c>
      <c r="L130" s="58" t="s">
        <v>603</v>
      </c>
      <c r="M130" s="58" t="s">
        <v>604</v>
      </c>
      <c r="N130" s="58" t="s">
        <v>605</v>
      </c>
      <c r="O130" s="58" t="s">
        <v>606</v>
      </c>
      <c r="P130" s="59"/>
      <c r="AF130" s="59" t="s">
        <v>1259</v>
      </c>
      <c r="AG130" s="59" t="s">
        <v>595</v>
      </c>
      <c r="AH130" s="59" t="s">
        <v>700</v>
      </c>
      <c r="AI130" s="59" t="s">
        <v>701</v>
      </c>
      <c r="AJ130" s="59" t="s">
        <v>1234</v>
      </c>
      <c r="AK130" s="59" t="s">
        <v>599</v>
      </c>
      <c r="AL130" s="59" t="s">
        <v>599</v>
      </c>
      <c r="AM130" s="59" t="s">
        <v>599</v>
      </c>
      <c r="AN130" s="59">
        <v>52000</v>
      </c>
      <c r="AO130" s="59" t="s">
        <v>680</v>
      </c>
      <c r="AP130" s="59" t="s">
        <v>681</v>
      </c>
      <c r="AQ130" s="59" t="s">
        <v>1104</v>
      </c>
      <c r="AR130" s="59" t="s">
        <v>604</v>
      </c>
      <c r="AS130" s="59" t="s">
        <v>605</v>
      </c>
      <c r="AT130" s="59" t="s">
        <v>606</v>
      </c>
      <c r="AU130" s="59"/>
    </row>
    <row r="131" spans="1:47">
      <c r="A131" s="58" t="s">
        <v>948</v>
      </c>
      <c r="B131" s="58" t="s">
        <v>595</v>
      </c>
      <c r="C131" s="58" t="s">
        <v>693</v>
      </c>
      <c r="D131" s="58" t="s">
        <v>694</v>
      </c>
      <c r="E131" s="58" t="s">
        <v>949</v>
      </c>
      <c r="F131" s="58" t="s">
        <v>599</v>
      </c>
      <c r="G131" s="58" t="s">
        <v>599</v>
      </c>
      <c r="H131" s="58" t="s">
        <v>599</v>
      </c>
      <c r="I131" s="58">
        <v>47000</v>
      </c>
      <c r="J131" s="58" t="s">
        <v>946</v>
      </c>
      <c r="K131" s="58" t="s">
        <v>947</v>
      </c>
      <c r="L131" s="58" t="s">
        <v>603</v>
      </c>
      <c r="M131" s="58" t="s">
        <v>604</v>
      </c>
      <c r="N131" s="58" t="s">
        <v>605</v>
      </c>
      <c r="O131" s="58" t="s">
        <v>606</v>
      </c>
      <c r="P131" s="59"/>
      <c r="AF131" s="59" t="s">
        <v>1260</v>
      </c>
      <c r="AG131" s="59" t="s">
        <v>595</v>
      </c>
      <c r="AH131" s="59" t="s">
        <v>700</v>
      </c>
      <c r="AI131" s="59" t="s">
        <v>701</v>
      </c>
      <c r="AJ131" s="59" t="s">
        <v>1236</v>
      </c>
      <c r="AK131" s="59" t="s">
        <v>599</v>
      </c>
      <c r="AL131" s="59" t="s">
        <v>599</v>
      </c>
      <c r="AM131" s="59" t="s">
        <v>599</v>
      </c>
      <c r="AN131" s="59">
        <v>64000</v>
      </c>
      <c r="AO131" s="59" t="s">
        <v>614</v>
      </c>
      <c r="AP131" s="59" t="s">
        <v>883</v>
      </c>
      <c r="AQ131" s="59" t="s">
        <v>1104</v>
      </c>
      <c r="AR131" s="59" t="s">
        <v>604</v>
      </c>
      <c r="AS131" s="59" t="s">
        <v>605</v>
      </c>
      <c r="AT131" s="59" t="s">
        <v>606</v>
      </c>
      <c r="AU131" s="59"/>
    </row>
    <row r="132" spans="1:47">
      <c r="A132" s="58" t="s">
        <v>950</v>
      </c>
      <c r="B132" s="58" t="s">
        <v>595</v>
      </c>
      <c r="C132" s="58" t="s">
        <v>693</v>
      </c>
      <c r="D132" s="58" t="s">
        <v>694</v>
      </c>
      <c r="E132" s="58" t="s">
        <v>951</v>
      </c>
      <c r="F132" s="58" t="s">
        <v>599</v>
      </c>
      <c r="G132" s="58" t="s">
        <v>599</v>
      </c>
      <c r="H132" s="58" t="s">
        <v>599</v>
      </c>
      <c r="I132" s="58">
        <v>47000</v>
      </c>
      <c r="J132" s="58" t="s">
        <v>946</v>
      </c>
      <c r="K132" s="58" t="s">
        <v>947</v>
      </c>
      <c r="L132" s="58" t="s">
        <v>603</v>
      </c>
      <c r="M132" s="58" t="s">
        <v>604</v>
      </c>
      <c r="N132" s="58" t="s">
        <v>605</v>
      </c>
      <c r="O132" s="58" t="s">
        <v>606</v>
      </c>
      <c r="P132" s="59"/>
      <c r="AF132" s="59" t="s">
        <v>1261</v>
      </c>
      <c r="AG132" s="59" t="s">
        <v>595</v>
      </c>
      <c r="AH132" s="59" t="s">
        <v>700</v>
      </c>
      <c r="AI132" s="59" t="s">
        <v>701</v>
      </c>
      <c r="AJ132" s="59" t="s">
        <v>1238</v>
      </c>
      <c r="AK132" s="59" t="s">
        <v>599</v>
      </c>
      <c r="AL132" s="59" t="s">
        <v>599</v>
      </c>
      <c r="AM132" s="59" t="s">
        <v>599</v>
      </c>
      <c r="AN132" s="59">
        <v>64000</v>
      </c>
      <c r="AO132" s="59" t="s">
        <v>614</v>
      </c>
      <c r="AP132" s="59" t="s">
        <v>883</v>
      </c>
      <c r="AQ132" s="59" t="s">
        <v>1104</v>
      </c>
      <c r="AR132" s="59" t="s">
        <v>604</v>
      </c>
      <c r="AS132" s="59" t="s">
        <v>605</v>
      </c>
      <c r="AT132" s="59" t="s">
        <v>606</v>
      </c>
      <c r="AU132" s="59"/>
    </row>
    <row r="133" spans="1:47">
      <c r="A133" s="58" t="s">
        <v>692</v>
      </c>
      <c r="B133" s="58" t="s">
        <v>595</v>
      </c>
      <c r="C133" s="58" t="s">
        <v>693</v>
      </c>
      <c r="D133" s="58" t="s">
        <v>694</v>
      </c>
      <c r="E133" s="58" t="s">
        <v>695</v>
      </c>
      <c r="F133" s="58" t="s">
        <v>599</v>
      </c>
      <c r="G133" s="58" t="s">
        <v>599</v>
      </c>
      <c r="H133" s="58" t="s">
        <v>599</v>
      </c>
      <c r="I133" s="58">
        <v>58000</v>
      </c>
      <c r="J133" s="58" t="s">
        <v>625</v>
      </c>
      <c r="K133" s="58" t="s">
        <v>696</v>
      </c>
      <c r="L133" s="58" t="s">
        <v>603</v>
      </c>
      <c r="M133" s="58" t="s">
        <v>604</v>
      </c>
      <c r="N133" s="58" t="s">
        <v>605</v>
      </c>
      <c r="O133" s="58" t="s">
        <v>606</v>
      </c>
      <c r="P133" s="59"/>
      <c r="AF133" s="59" t="s">
        <v>1262</v>
      </c>
      <c r="AG133" s="59" t="s">
        <v>595</v>
      </c>
      <c r="AH133" s="59" t="s">
        <v>700</v>
      </c>
      <c r="AI133" s="59" t="s">
        <v>701</v>
      </c>
      <c r="AJ133" s="59" t="s">
        <v>1240</v>
      </c>
      <c r="AK133" s="59" t="s">
        <v>599</v>
      </c>
      <c r="AL133" s="59" t="s">
        <v>599</v>
      </c>
      <c r="AM133" s="59" t="s">
        <v>599</v>
      </c>
      <c r="AN133" s="59">
        <v>64000</v>
      </c>
      <c r="AO133" s="59" t="s">
        <v>614</v>
      </c>
      <c r="AP133" s="59" t="s">
        <v>883</v>
      </c>
      <c r="AQ133" s="59" t="s">
        <v>1104</v>
      </c>
      <c r="AR133" s="59" t="s">
        <v>604</v>
      </c>
      <c r="AS133" s="59" t="s">
        <v>605</v>
      </c>
      <c r="AT133" s="59" t="s">
        <v>606</v>
      </c>
      <c r="AU133" s="59"/>
    </row>
    <row r="134" spans="1:47">
      <c r="A134" s="58" t="s">
        <v>697</v>
      </c>
      <c r="B134" s="58" t="s">
        <v>595</v>
      </c>
      <c r="C134" s="58" t="s">
        <v>693</v>
      </c>
      <c r="D134" s="58" t="s">
        <v>694</v>
      </c>
      <c r="E134" s="58" t="s">
        <v>698</v>
      </c>
      <c r="F134" s="58" t="s">
        <v>599</v>
      </c>
      <c r="G134" s="58" t="s">
        <v>599</v>
      </c>
      <c r="H134" s="58" t="s">
        <v>599</v>
      </c>
      <c r="I134" s="58">
        <v>58000</v>
      </c>
      <c r="J134" s="58" t="s">
        <v>625</v>
      </c>
      <c r="K134" s="58" t="s">
        <v>696</v>
      </c>
      <c r="L134" s="58" t="s">
        <v>603</v>
      </c>
      <c r="M134" s="58" t="s">
        <v>604</v>
      </c>
      <c r="N134" s="58" t="s">
        <v>605</v>
      </c>
      <c r="O134" s="58" t="s">
        <v>606</v>
      </c>
      <c r="P134" s="59"/>
      <c r="AF134" s="59" t="s">
        <v>1263</v>
      </c>
      <c r="AG134" s="59" t="s">
        <v>595</v>
      </c>
      <c r="AH134" s="59" t="s">
        <v>714</v>
      </c>
      <c r="AI134" s="59" t="s">
        <v>715</v>
      </c>
      <c r="AJ134" s="59" t="s">
        <v>1224</v>
      </c>
      <c r="AK134" s="59" t="s">
        <v>599</v>
      </c>
      <c r="AL134" s="59" t="s">
        <v>599</v>
      </c>
      <c r="AM134" s="59" t="s">
        <v>599</v>
      </c>
      <c r="AN134" s="59">
        <v>38000</v>
      </c>
      <c r="AO134" s="59" t="s">
        <v>666</v>
      </c>
      <c r="AP134" s="59" t="s">
        <v>667</v>
      </c>
      <c r="AQ134" s="59" t="s">
        <v>1104</v>
      </c>
      <c r="AR134" s="59" t="s">
        <v>604</v>
      </c>
      <c r="AS134" s="59" t="s">
        <v>605</v>
      </c>
      <c r="AT134" s="59" t="s">
        <v>606</v>
      </c>
      <c r="AU134" s="59"/>
    </row>
    <row r="135" spans="1:47">
      <c r="A135" s="58" t="s">
        <v>699</v>
      </c>
      <c r="B135" s="58" t="s">
        <v>595</v>
      </c>
      <c r="C135" s="58" t="s">
        <v>700</v>
      </c>
      <c r="D135" s="58" t="s">
        <v>701</v>
      </c>
      <c r="E135" s="58" t="s">
        <v>664</v>
      </c>
      <c r="F135" s="58" t="s">
        <v>599</v>
      </c>
      <c r="G135" s="58" t="s">
        <v>599</v>
      </c>
      <c r="H135" s="58" t="s">
        <v>599</v>
      </c>
      <c r="I135" s="58">
        <v>38000</v>
      </c>
      <c r="J135" s="58" t="s">
        <v>666</v>
      </c>
      <c r="K135" s="58" t="s">
        <v>667</v>
      </c>
      <c r="L135" s="58" t="s">
        <v>603</v>
      </c>
      <c r="M135" s="58" t="s">
        <v>604</v>
      </c>
      <c r="N135" s="58" t="s">
        <v>605</v>
      </c>
      <c r="O135" s="58" t="s">
        <v>606</v>
      </c>
      <c r="P135" s="59"/>
      <c r="AF135" s="59" t="s">
        <v>1264</v>
      </c>
      <c r="AG135" s="59" t="s">
        <v>595</v>
      </c>
      <c r="AH135" s="59" t="s">
        <v>714</v>
      </c>
      <c r="AI135" s="59" t="s">
        <v>715</v>
      </c>
      <c r="AJ135" s="59" t="s">
        <v>1226</v>
      </c>
      <c r="AK135" s="59" t="s">
        <v>599</v>
      </c>
      <c r="AL135" s="59" t="s">
        <v>599</v>
      </c>
      <c r="AM135" s="59" t="s">
        <v>599</v>
      </c>
      <c r="AN135" s="59">
        <v>38000</v>
      </c>
      <c r="AO135" s="59" t="s">
        <v>666</v>
      </c>
      <c r="AP135" s="59" t="s">
        <v>667</v>
      </c>
      <c r="AQ135" s="59" t="s">
        <v>1104</v>
      </c>
      <c r="AR135" s="59" t="s">
        <v>604</v>
      </c>
      <c r="AS135" s="59" t="s">
        <v>605</v>
      </c>
      <c r="AT135" s="59" t="s">
        <v>606</v>
      </c>
      <c r="AU135" s="59"/>
    </row>
    <row r="136" spans="1:47">
      <c r="A136" s="58" t="s">
        <v>702</v>
      </c>
      <c r="B136" s="58" t="s">
        <v>595</v>
      </c>
      <c r="C136" s="58" t="s">
        <v>700</v>
      </c>
      <c r="D136" s="58" t="s">
        <v>701</v>
      </c>
      <c r="E136" s="58" t="s">
        <v>669</v>
      </c>
      <c r="F136" s="58" t="s">
        <v>599</v>
      </c>
      <c r="G136" s="58" t="s">
        <v>599</v>
      </c>
      <c r="H136" s="58" t="s">
        <v>599</v>
      </c>
      <c r="I136" s="58">
        <v>38000</v>
      </c>
      <c r="J136" s="58" t="s">
        <v>666</v>
      </c>
      <c r="K136" s="58" t="s">
        <v>667</v>
      </c>
      <c r="L136" s="58" t="s">
        <v>603</v>
      </c>
      <c r="M136" s="58" t="s">
        <v>604</v>
      </c>
      <c r="N136" s="58" t="s">
        <v>605</v>
      </c>
      <c r="O136" s="58" t="s">
        <v>606</v>
      </c>
      <c r="P136" s="59"/>
      <c r="AF136" s="59" t="s">
        <v>1265</v>
      </c>
      <c r="AG136" s="59" t="s">
        <v>595</v>
      </c>
      <c r="AH136" s="59" t="s">
        <v>714</v>
      </c>
      <c r="AI136" s="59" t="s">
        <v>715</v>
      </c>
      <c r="AJ136" s="59" t="s">
        <v>1228</v>
      </c>
      <c r="AK136" s="59" t="s">
        <v>599</v>
      </c>
      <c r="AL136" s="59" t="s">
        <v>599</v>
      </c>
      <c r="AM136" s="59" t="s">
        <v>599</v>
      </c>
      <c r="AN136" s="59">
        <v>38000</v>
      </c>
      <c r="AO136" s="59" t="s">
        <v>666</v>
      </c>
      <c r="AP136" s="59" t="s">
        <v>667</v>
      </c>
      <c r="AQ136" s="59" t="s">
        <v>1104</v>
      </c>
      <c r="AR136" s="59" t="s">
        <v>604</v>
      </c>
      <c r="AS136" s="59" t="s">
        <v>605</v>
      </c>
      <c r="AT136" s="59" t="s">
        <v>606</v>
      </c>
      <c r="AU136" s="59"/>
    </row>
    <row r="137" spans="1:47">
      <c r="A137" s="58" t="s">
        <v>703</v>
      </c>
      <c r="B137" s="58" t="s">
        <v>595</v>
      </c>
      <c r="C137" s="58" t="s">
        <v>700</v>
      </c>
      <c r="D137" s="58" t="s">
        <v>701</v>
      </c>
      <c r="E137" s="58" t="s">
        <v>671</v>
      </c>
      <c r="F137" s="58" t="s">
        <v>599</v>
      </c>
      <c r="G137" s="58" t="s">
        <v>599</v>
      </c>
      <c r="H137" s="58" t="s">
        <v>599</v>
      </c>
      <c r="I137" s="58">
        <v>38000</v>
      </c>
      <c r="J137" s="58" t="s">
        <v>666</v>
      </c>
      <c r="K137" s="58" t="s">
        <v>667</v>
      </c>
      <c r="L137" s="58" t="s">
        <v>603</v>
      </c>
      <c r="M137" s="58" t="s">
        <v>604</v>
      </c>
      <c r="N137" s="58" t="s">
        <v>605</v>
      </c>
      <c r="O137" s="58" t="s">
        <v>606</v>
      </c>
      <c r="P137" s="59"/>
      <c r="AF137" s="59" t="s">
        <v>1266</v>
      </c>
      <c r="AG137" s="59" t="s">
        <v>595</v>
      </c>
      <c r="AH137" s="59" t="s">
        <v>714</v>
      </c>
      <c r="AI137" s="59" t="s">
        <v>715</v>
      </c>
      <c r="AJ137" s="59" t="s">
        <v>1230</v>
      </c>
      <c r="AK137" s="59" t="s">
        <v>599</v>
      </c>
      <c r="AL137" s="59" t="s">
        <v>599</v>
      </c>
      <c r="AM137" s="59" t="s">
        <v>599</v>
      </c>
      <c r="AN137" s="59">
        <v>52000</v>
      </c>
      <c r="AO137" s="59" t="s">
        <v>680</v>
      </c>
      <c r="AP137" s="59" t="s">
        <v>681</v>
      </c>
      <c r="AQ137" s="59" t="s">
        <v>1104</v>
      </c>
      <c r="AR137" s="59" t="s">
        <v>604</v>
      </c>
      <c r="AS137" s="59" t="s">
        <v>605</v>
      </c>
      <c r="AT137" s="59" t="s">
        <v>606</v>
      </c>
      <c r="AU137" s="59"/>
    </row>
    <row r="138" spans="1:47">
      <c r="A138" s="58" t="s">
        <v>704</v>
      </c>
      <c r="B138" s="58" t="s">
        <v>595</v>
      </c>
      <c r="C138" s="58" t="s">
        <v>700</v>
      </c>
      <c r="D138" s="58" t="s">
        <v>701</v>
      </c>
      <c r="E138" s="58" t="s">
        <v>673</v>
      </c>
      <c r="F138" s="58" t="s">
        <v>599</v>
      </c>
      <c r="G138" s="58" t="s">
        <v>599</v>
      </c>
      <c r="H138" s="58" t="s">
        <v>599</v>
      </c>
      <c r="I138" s="58">
        <v>38000</v>
      </c>
      <c r="J138" s="58" t="s">
        <v>666</v>
      </c>
      <c r="K138" s="58" t="s">
        <v>667</v>
      </c>
      <c r="L138" s="58" t="s">
        <v>603</v>
      </c>
      <c r="M138" s="58" t="s">
        <v>604</v>
      </c>
      <c r="N138" s="58" t="s">
        <v>605</v>
      </c>
      <c r="O138" s="58" t="s">
        <v>606</v>
      </c>
      <c r="P138" s="59"/>
      <c r="AF138" s="59" t="s">
        <v>1267</v>
      </c>
      <c r="AG138" s="59" t="s">
        <v>595</v>
      </c>
      <c r="AH138" s="59" t="s">
        <v>714</v>
      </c>
      <c r="AI138" s="59" t="s">
        <v>715</v>
      </c>
      <c r="AJ138" s="59" t="s">
        <v>1232</v>
      </c>
      <c r="AK138" s="59" t="s">
        <v>599</v>
      </c>
      <c r="AL138" s="59" t="s">
        <v>599</v>
      </c>
      <c r="AM138" s="59" t="s">
        <v>599</v>
      </c>
      <c r="AN138" s="59">
        <v>52000</v>
      </c>
      <c r="AO138" s="59" t="s">
        <v>680</v>
      </c>
      <c r="AP138" s="59" t="s">
        <v>681</v>
      </c>
      <c r="AQ138" s="59" t="s">
        <v>1104</v>
      </c>
      <c r="AR138" s="59" t="s">
        <v>604</v>
      </c>
      <c r="AS138" s="59" t="s">
        <v>605</v>
      </c>
      <c r="AT138" s="59" t="s">
        <v>606</v>
      </c>
      <c r="AU138" s="59"/>
    </row>
    <row r="139" spans="1:47">
      <c r="A139" s="58" t="s">
        <v>705</v>
      </c>
      <c r="B139" s="58" t="s">
        <v>595</v>
      </c>
      <c r="C139" s="58" t="s">
        <v>700</v>
      </c>
      <c r="D139" s="58" t="s">
        <v>701</v>
      </c>
      <c r="E139" s="58" t="s">
        <v>675</v>
      </c>
      <c r="F139" s="58" t="s">
        <v>599</v>
      </c>
      <c r="G139" s="58" t="s">
        <v>599</v>
      </c>
      <c r="H139" s="58" t="s">
        <v>599</v>
      </c>
      <c r="I139" s="58">
        <v>38000</v>
      </c>
      <c r="J139" s="58" t="s">
        <v>666</v>
      </c>
      <c r="K139" s="58" t="s">
        <v>667</v>
      </c>
      <c r="L139" s="58" t="s">
        <v>603</v>
      </c>
      <c r="M139" s="58" t="s">
        <v>604</v>
      </c>
      <c r="N139" s="58" t="s">
        <v>605</v>
      </c>
      <c r="O139" s="58" t="s">
        <v>606</v>
      </c>
      <c r="P139" s="59"/>
      <c r="AF139" s="59" t="s">
        <v>1268</v>
      </c>
      <c r="AG139" s="59" t="s">
        <v>595</v>
      </c>
      <c r="AH139" s="59" t="s">
        <v>714</v>
      </c>
      <c r="AI139" s="59" t="s">
        <v>715</v>
      </c>
      <c r="AJ139" s="59" t="s">
        <v>1234</v>
      </c>
      <c r="AK139" s="59" t="s">
        <v>599</v>
      </c>
      <c r="AL139" s="59" t="s">
        <v>599</v>
      </c>
      <c r="AM139" s="59" t="s">
        <v>599</v>
      </c>
      <c r="AN139" s="59">
        <v>52000</v>
      </c>
      <c r="AO139" s="59" t="s">
        <v>680</v>
      </c>
      <c r="AP139" s="59" t="s">
        <v>681</v>
      </c>
      <c r="AQ139" s="59" t="s">
        <v>1104</v>
      </c>
      <c r="AR139" s="59" t="s">
        <v>604</v>
      </c>
      <c r="AS139" s="59" t="s">
        <v>605</v>
      </c>
      <c r="AT139" s="59" t="s">
        <v>606</v>
      </c>
      <c r="AU139" s="59"/>
    </row>
    <row r="140" spans="1:47">
      <c r="A140" s="58" t="s">
        <v>706</v>
      </c>
      <c r="B140" s="58" t="s">
        <v>595</v>
      </c>
      <c r="C140" s="58" t="s">
        <v>700</v>
      </c>
      <c r="D140" s="58" t="s">
        <v>701</v>
      </c>
      <c r="E140" s="58" t="s">
        <v>677</v>
      </c>
      <c r="F140" s="58" t="s">
        <v>599</v>
      </c>
      <c r="G140" s="58" t="s">
        <v>599</v>
      </c>
      <c r="H140" s="58" t="s">
        <v>599</v>
      </c>
      <c r="I140" s="58">
        <v>38000</v>
      </c>
      <c r="J140" s="58" t="s">
        <v>666</v>
      </c>
      <c r="K140" s="58" t="s">
        <v>667</v>
      </c>
      <c r="L140" s="58" t="s">
        <v>603</v>
      </c>
      <c r="M140" s="58" t="s">
        <v>604</v>
      </c>
      <c r="N140" s="58" t="s">
        <v>605</v>
      </c>
      <c r="O140" s="58" t="s">
        <v>606</v>
      </c>
      <c r="P140" s="59"/>
      <c r="AF140" s="59" t="s">
        <v>1269</v>
      </c>
      <c r="AG140" s="59" t="s">
        <v>595</v>
      </c>
      <c r="AH140" s="59" t="s">
        <v>714</v>
      </c>
      <c r="AI140" s="59" t="s">
        <v>715</v>
      </c>
      <c r="AJ140" s="59" t="s">
        <v>1236</v>
      </c>
      <c r="AK140" s="59" t="s">
        <v>599</v>
      </c>
      <c r="AL140" s="59" t="s">
        <v>599</v>
      </c>
      <c r="AM140" s="59" t="s">
        <v>599</v>
      </c>
      <c r="AN140" s="59">
        <v>64000</v>
      </c>
      <c r="AO140" s="59" t="s">
        <v>614</v>
      </c>
      <c r="AP140" s="59" t="s">
        <v>883</v>
      </c>
      <c r="AQ140" s="59" t="s">
        <v>1104</v>
      </c>
      <c r="AR140" s="59" t="s">
        <v>604</v>
      </c>
      <c r="AS140" s="59" t="s">
        <v>605</v>
      </c>
      <c r="AT140" s="59" t="s">
        <v>606</v>
      </c>
      <c r="AU140" s="59"/>
    </row>
    <row r="141" spans="1:47">
      <c r="A141" s="58" t="s">
        <v>707</v>
      </c>
      <c r="B141" s="58" t="s">
        <v>595</v>
      </c>
      <c r="C141" s="58" t="s">
        <v>700</v>
      </c>
      <c r="D141" s="58" t="s">
        <v>701</v>
      </c>
      <c r="E141" s="58" t="s">
        <v>679</v>
      </c>
      <c r="F141" s="58" t="s">
        <v>599</v>
      </c>
      <c r="G141" s="58" t="s">
        <v>599</v>
      </c>
      <c r="H141" s="58" t="s">
        <v>599</v>
      </c>
      <c r="I141" s="58">
        <v>52000</v>
      </c>
      <c r="J141" s="58" t="s">
        <v>680</v>
      </c>
      <c r="K141" s="58" t="s">
        <v>681</v>
      </c>
      <c r="L141" s="58" t="s">
        <v>603</v>
      </c>
      <c r="M141" s="58" t="s">
        <v>604</v>
      </c>
      <c r="N141" s="58" t="s">
        <v>605</v>
      </c>
      <c r="O141" s="58" t="s">
        <v>606</v>
      </c>
      <c r="P141" s="59"/>
      <c r="AF141" s="59" t="s">
        <v>1270</v>
      </c>
      <c r="AG141" s="59" t="s">
        <v>595</v>
      </c>
      <c r="AH141" s="59" t="s">
        <v>714</v>
      </c>
      <c r="AI141" s="59" t="s">
        <v>715</v>
      </c>
      <c r="AJ141" s="59" t="s">
        <v>1238</v>
      </c>
      <c r="AK141" s="59" t="s">
        <v>599</v>
      </c>
      <c r="AL141" s="59" t="s">
        <v>599</v>
      </c>
      <c r="AM141" s="59" t="s">
        <v>599</v>
      </c>
      <c r="AN141" s="59">
        <v>64000</v>
      </c>
      <c r="AO141" s="59" t="s">
        <v>614</v>
      </c>
      <c r="AP141" s="59" t="s">
        <v>883</v>
      </c>
      <c r="AQ141" s="59" t="s">
        <v>1104</v>
      </c>
      <c r="AR141" s="59" t="s">
        <v>604</v>
      </c>
      <c r="AS141" s="59" t="s">
        <v>605</v>
      </c>
      <c r="AT141" s="59" t="s">
        <v>606</v>
      </c>
      <c r="AU141" s="59"/>
    </row>
    <row r="142" spans="1:47">
      <c r="A142" s="58" t="s">
        <v>708</v>
      </c>
      <c r="B142" s="58" t="s">
        <v>595</v>
      </c>
      <c r="C142" s="58" t="s">
        <v>700</v>
      </c>
      <c r="D142" s="58" t="s">
        <v>701</v>
      </c>
      <c r="E142" s="58" t="s">
        <v>683</v>
      </c>
      <c r="F142" s="58" t="s">
        <v>599</v>
      </c>
      <c r="G142" s="58" t="s">
        <v>599</v>
      </c>
      <c r="H142" s="58" t="s">
        <v>599</v>
      </c>
      <c r="I142" s="58">
        <v>52000</v>
      </c>
      <c r="J142" s="58" t="s">
        <v>680</v>
      </c>
      <c r="K142" s="58" t="s">
        <v>681</v>
      </c>
      <c r="L142" s="58" t="s">
        <v>603</v>
      </c>
      <c r="M142" s="58" t="s">
        <v>604</v>
      </c>
      <c r="N142" s="58" t="s">
        <v>605</v>
      </c>
      <c r="O142" s="58" t="s">
        <v>606</v>
      </c>
      <c r="P142" s="59"/>
      <c r="AF142" s="59" t="s">
        <v>1271</v>
      </c>
      <c r="AG142" s="59" t="s">
        <v>595</v>
      </c>
      <c r="AH142" s="59" t="s">
        <v>714</v>
      </c>
      <c r="AI142" s="59" t="s">
        <v>715</v>
      </c>
      <c r="AJ142" s="59" t="s">
        <v>1240</v>
      </c>
      <c r="AK142" s="59" t="s">
        <v>599</v>
      </c>
      <c r="AL142" s="59" t="s">
        <v>599</v>
      </c>
      <c r="AM142" s="59" t="s">
        <v>599</v>
      </c>
      <c r="AN142" s="59">
        <v>64000</v>
      </c>
      <c r="AO142" s="59" t="s">
        <v>614</v>
      </c>
      <c r="AP142" s="59" t="s">
        <v>883</v>
      </c>
      <c r="AQ142" s="59" t="s">
        <v>1104</v>
      </c>
      <c r="AR142" s="59" t="s">
        <v>604</v>
      </c>
      <c r="AS142" s="59" t="s">
        <v>605</v>
      </c>
      <c r="AT142" s="59" t="s">
        <v>606</v>
      </c>
      <c r="AU142" s="59"/>
    </row>
    <row r="143" spans="1:47">
      <c r="A143" s="58" t="s">
        <v>709</v>
      </c>
      <c r="B143" s="58" t="s">
        <v>595</v>
      </c>
      <c r="C143" s="58" t="s">
        <v>700</v>
      </c>
      <c r="D143" s="58" t="s">
        <v>701</v>
      </c>
      <c r="E143" s="58" t="s">
        <v>685</v>
      </c>
      <c r="F143" s="58" t="s">
        <v>599</v>
      </c>
      <c r="G143" s="58" t="s">
        <v>599</v>
      </c>
      <c r="H143" s="58" t="s">
        <v>599</v>
      </c>
      <c r="I143" s="58">
        <v>52000</v>
      </c>
      <c r="J143" s="58" t="s">
        <v>680</v>
      </c>
      <c r="K143" s="58" t="s">
        <v>681</v>
      </c>
      <c r="L143" s="58" t="s">
        <v>603</v>
      </c>
      <c r="M143" s="58" t="s">
        <v>604</v>
      </c>
      <c r="N143" s="58" t="s">
        <v>605</v>
      </c>
      <c r="O143" s="58" t="s">
        <v>606</v>
      </c>
      <c r="P143" s="59"/>
      <c r="AF143" s="59" t="s">
        <v>1272</v>
      </c>
      <c r="AG143" s="59" t="s">
        <v>595</v>
      </c>
      <c r="AH143" s="59" t="s">
        <v>728</v>
      </c>
      <c r="AI143" s="59" t="s">
        <v>729</v>
      </c>
      <c r="AJ143" s="59" t="s">
        <v>1273</v>
      </c>
      <c r="AK143" s="59" t="s">
        <v>599</v>
      </c>
      <c r="AL143" s="59" t="s">
        <v>599</v>
      </c>
      <c r="AM143" s="59" t="s">
        <v>599</v>
      </c>
      <c r="AN143" s="59">
        <v>38000</v>
      </c>
      <c r="AO143" s="59" t="s">
        <v>666</v>
      </c>
      <c r="AP143" s="59" t="s">
        <v>667</v>
      </c>
      <c r="AQ143" s="59" t="s">
        <v>1104</v>
      </c>
      <c r="AR143" s="59" t="s">
        <v>604</v>
      </c>
      <c r="AS143" s="59" t="s">
        <v>605</v>
      </c>
      <c r="AT143" s="59" t="s">
        <v>606</v>
      </c>
      <c r="AU143" s="59"/>
    </row>
    <row r="144" spans="1:47">
      <c r="A144" s="58" t="s">
        <v>710</v>
      </c>
      <c r="B144" s="58" t="s">
        <v>595</v>
      </c>
      <c r="C144" s="58" t="s">
        <v>700</v>
      </c>
      <c r="D144" s="58" t="s">
        <v>701</v>
      </c>
      <c r="E144" s="58" t="s">
        <v>687</v>
      </c>
      <c r="F144" s="58" t="s">
        <v>599</v>
      </c>
      <c r="G144" s="58" t="s">
        <v>599</v>
      </c>
      <c r="H144" s="58" t="s">
        <v>599</v>
      </c>
      <c r="I144" s="58">
        <v>52000</v>
      </c>
      <c r="J144" s="58" t="s">
        <v>680</v>
      </c>
      <c r="K144" s="58" t="s">
        <v>681</v>
      </c>
      <c r="L144" s="58" t="s">
        <v>603</v>
      </c>
      <c r="M144" s="58" t="s">
        <v>604</v>
      </c>
      <c r="N144" s="58" t="s">
        <v>605</v>
      </c>
      <c r="O144" s="58" t="s">
        <v>606</v>
      </c>
      <c r="P144" s="59"/>
      <c r="AF144" s="59" t="s">
        <v>1274</v>
      </c>
      <c r="AG144" s="59" t="s">
        <v>595</v>
      </c>
      <c r="AH144" s="59" t="s">
        <v>728</v>
      </c>
      <c r="AI144" s="59" t="s">
        <v>729</v>
      </c>
      <c r="AJ144" s="59" t="s">
        <v>1275</v>
      </c>
      <c r="AK144" s="59" t="s">
        <v>599</v>
      </c>
      <c r="AL144" s="59" t="s">
        <v>599</v>
      </c>
      <c r="AM144" s="59" t="s">
        <v>599</v>
      </c>
      <c r="AN144" s="59">
        <v>38000</v>
      </c>
      <c r="AO144" s="59" t="s">
        <v>666</v>
      </c>
      <c r="AP144" s="59" t="s">
        <v>667</v>
      </c>
      <c r="AQ144" s="59" t="s">
        <v>1104</v>
      </c>
      <c r="AR144" s="59" t="s">
        <v>604</v>
      </c>
      <c r="AS144" s="59" t="s">
        <v>605</v>
      </c>
      <c r="AT144" s="59" t="s">
        <v>606</v>
      </c>
      <c r="AU144" s="59"/>
    </row>
    <row r="145" spans="1:47">
      <c r="A145" s="58" t="s">
        <v>711</v>
      </c>
      <c r="B145" s="58" t="s">
        <v>595</v>
      </c>
      <c r="C145" s="58" t="s">
        <v>700</v>
      </c>
      <c r="D145" s="58" t="s">
        <v>701</v>
      </c>
      <c r="E145" s="58" t="s">
        <v>689</v>
      </c>
      <c r="F145" s="58" t="s">
        <v>599</v>
      </c>
      <c r="G145" s="58" t="s">
        <v>599</v>
      </c>
      <c r="H145" s="58" t="s">
        <v>599</v>
      </c>
      <c r="I145" s="58">
        <v>52000</v>
      </c>
      <c r="J145" s="58" t="s">
        <v>680</v>
      </c>
      <c r="K145" s="58" t="s">
        <v>681</v>
      </c>
      <c r="L145" s="58" t="s">
        <v>603</v>
      </c>
      <c r="M145" s="58" t="s">
        <v>604</v>
      </c>
      <c r="N145" s="58" t="s">
        <v>605</v>
      </c>
      <c r="O145" s="58" t="s">
        <v>606</v>
      </c>
      <c r="P145" s="59"/>
      <c r="AF145" s="59" t="s">
        <v>1276</v>
      </c>
      <c r="AG145" s="59" t="s">
        <v>595</v>
      </c>
      <c r="AH145" s="59" t="s">
        <v>728</v>
      </c>
      <c r="AI145" s="59" t="s">
        <v>729</v>
      </c>
      <c r="AJ145" s="59" t="s">
        <v>1277</v>
      </c>
      <c r="AK145" s="59" t="s">
        <v>599</v>
      </c>
      <c r="AL145" s="59" t="s">
        <v>599</v>
      </c>
      <c r="AM145" s="59" t="s">
        <v>599</v>
      </c>
      <c r="AN145" s="59">
        <v>38000</v>
      </c>
      <c r="AO145" s="59" t="s">
        <v>666</v>
      </c>
      <c r="AP145" s="59" t="s">
        <v>667</v>
      </c>
      <c r="AQ145" s="59" t="s">
        <v>1104</v>
      </c>
      <c r="AR145" s="59" t="s">
        <v>604</v>
      </c>
      <c r="AS145" s="59" t="s">
        <v>605</v>
      </c>
      <c r="AT145" s="59" t="s">
        <v>606</v>
      </c>
      <c r="AU145" s="59"/>
    </row>
    <row r="146" spans="1:47">
      <c r="A146" s="58" t="s">
        <v>712</v>
      </c>
      <c r="B146" s="58" t="s">
        <v>595</v>
      </c>
      <c r="C146" s="58" t="s">
        <v>700</v>
      </c>
      <c r="D146" s="58" t="s">
        <v>701</v>
      </c>
      <c r="E146" s="58" t="s">
        <v>691</v>
      </c>
      <c r="F146" s="58" t="s">
        <v>599</v>
      </c>
      <c r="G146" s="58" t="s">
        <v>599</v>
      </c>
      <c r="H146" s="58" t="s">
        <v>599</v>
      </c>
      <c r="I146" s="58">
        <v>52000</v>
      </c>
      <c r="J146" s="58" t="s">
        <v>680</v>
      </c>
      <c r="K146" s="58" t="s">
        <v>681</v>
      </c>
      <c r="L146" s="58" t="s">
        <v>603</v>
      </c>
      <c r="M146" s="58" t="s">
        <v>604</v>
      </c>
      <c r="N146" s="58" t="s">
        <v>605</v>
      </c>
      <c r="O146" s="58" t="s">
        <v>606</v>
      </c>
      <c r="P146" s="59"/>
      <c r="AF146" s="59" t="s">
        <v>1278</v>
      </c>
      <c r="AG146" s="59" t="s">
        <v>595</v>
      </c>
      <c r="AH146" s="59" t="s">
        <v>728</v>
      </c>
      <c r="AI146" s="59" t="s">
        <v>729</v>
      </c>
      <c r="AJ146" s="59" t="s">
        <v>1279</v>
      </c>
      <c r="AK146" s="59" t="s">
        <v>599</v>
      </c>
      <c r="AL146" s="59" t="s">
        <v>599</v>
      </c>
      <c r="AM146" s="59" t="s">
        <v>599</v>
      </c>
      <c r="AN146" s="59">
        <v>52000</v>
      </c>
      <c r="AO146" s="59" t="s">
        <v>680</v>
      </c>
      <c r="AP146" s="59" t="s">
        <v>681</v>
      </c>
      <c r="AQ146" s="59" t="s">
        <v>1104</v>
      </c>
      <c r="AR146" s="59" t="s">
        <v>604</v>
      </c>
      <c r="AS146" s="59" t="s">
        <v>605</v>
      </c>
      <c r="AT146" s="59" t="s">
        <v>606</v>
      </c>
      <c r="AU146" s="59"/>
    </row>
    <row r="147" spans="1:47">
      <c r="A147" s="58" t="s">
        <v>957</v>
      </c>
      <c r="B147" s="58" t="s">
        <v>595</v>
      </c>
      <c r="C147" s="58" t="s">
        <v>700</v>
      </c>
      <c r="D147" s="58" t="s">
        <v>701</v>
      </c>
      <c r="E147" s="58" t="s">
        <v>934</v>
      </c>
      <c r="F147" s="58" t="s">
        <v>599</v>
      </c>
      <c r="G147" s="58" t="s">
        <v>599</v>
      </c>
      <c r="H147" s="58" t="s">
        <v>599</v>
      </c>
      <c r="I147" s="58">
        <v>64000</v>
      </c>
      <c r="J147" s="58" t="s">
        <v>614</v>
      </c>
      <c r="K147" s="58" t="s">
        <v>883</v>
      </c>
      <c r="L147" s="58" t="s">
        <v>603</v>
      </c>
      <c r="M147" s="58" t="s">
        <v>604</v>
      </c>
      <c r="N147" s="58" t="s">
        <v>605</v>
      </c>
      <c r="O147" s="58" t="s">
        <v>606</v>
      </c>
      <c r="P147" s="59"/>
      <c r="AF147" s="59" t="s">
        <v>1280</v>
      </c>
      <c r="AG147" s="59" t="s">
        <v>595</v>
      </c>
      <c r="AH147" s="59" t="s">
        <v>728</v>
      </c>
      <c r="AI147" s="59" t="s">
        <v>729</v>
      </c>
      <c r="AJ147" s="59" t="s">
        <v>1281</v>
      </c>
      <c r="AK147" s="59" t="s">
        <v>599</v>
      </c>
      <c r="AL147" s="59" t="s">
        <v>599</v>
      </c>
      <c r="AM147" s="59" t="s">
        <v>599</v>
      </c>
      <c r="AN147" s="59">
        <v>52000</v>
      </c>
      <c r="AO147" s="59" t="s">
        <v>680</v>
      </c>
      <c r="AP147" s="59" t="s">
        <v>681</v>
      </c>
      <c r="AQ147" s="59" t="s">
        <v>1104</v>
      </c>
      <c r="AR147" s="59" t="s">
        <v>604</v>
      </c>
      <c r="AS147" s="59" t="s">
        <v>605</v>
      </c>
      <c r="AT147" s="59" t="s">
        <v>606</v>
      </c>
      <c r="AU147" s="59"/>
    </row>
    <row r="148" spans="1:47">
      <c r="A148" s="58" t="s">
        <v>958</v>
      </c>
      <c r="B148" s="58" t="s">
        <v>595</v>
      </c>
      <c r="C148" s="58" t="s">
        <v>700</v>
      </c>
      <c r="D148" s="58" t="s">
        <v>701</v>
      </c>
      <c r="E148" s="58" t="s">
        <v>936</v>
      </c>
      <c r="F148" s="58" t="s">
        <v>599</v>
      </c>
      <c r="G148" s="58" t="s">
        <v>599</v>
      </c>
      <c r="H148" s="58" t="s">
        <v>599</v>
      </c>
      <c r="I148" s="58">
        <v>64000</v>
      </c>
      <c r="J148" s="58" t="s">
        <v>614</v>
      </c>
      <c r="K148" s="58" t="s">
        <v>883</v>
      </c>
      <c r="L148" s="58" t="s">
        <v>603</v>
      </c>
      <c r="M148" s="58" t="s">
        <v>604</v>
      </c>
      <c r="N148" s="58" t="s">
        <v>605</v>
      </c>
      <c r="O148" s="58" t="s">
        <v>606</v>
      </c>
      <c r="P148" s="59"/>
      <c r="AF148" s="59" t="s">
        <v>1282</v>
      </c>
      <c r="AG148" s="59" t="s">
        <v>595</v>
      </c>
      <c r="AH148" s="59" t="s">
        <v>728</v>
      </c>
      <c r="AI148" s="59" t="s">
        <v>729</v>
      </c>
      <c r="AJ148" s="59" t="s">
        <v>1283</v>
      </c>
      <c r="AK148" s="59" t="s">
        <v>599</v>
      </c>
      <c r="AL148" s="59" t="s">
        <v>599</v>
      </c>
      <c r="AM148" s="59" t="s">
        <v>599</v>
      </c>
      <c r="AN148" s="59">
        <v>52000</v>
      </c>
      <c r="AO148" s="59" t="s">
        <v>680</v>
      </c>
      <c r="AP148" s="59" t="s">
        <v>681</v>
      </c>
      <c r="AQ148" s="59" t="s">
        <v>1104</v>
      </c>
      <c r="AR148" s="59" t="s">
        <v>604</v>
      </c>
      <c r="AS148" s="59" t="s">
        <v>605</v>
      </c>
      <c r="AT148" s="59" t="s">
        <v>606</v>
      </c>
      <c r="AU148" s="59"/>
    </row>
    <row r="149" spans="1:47">
      <c r="A149" s="58" t="s">
        <v>959</v>
      </c>
      <c r="B149" s="58" t="s">
        <v>595</v>
      </c>
      <c r="C149" s="58" t="s">
        <v>700</v>
      </c>
      <c r="D149" s="58" t="s">
        <v>701</v>
      </c>
      <c r="E149" s="58" t="s">
        <v>938</v>
      </c>
      <c r="F149" s="58" t="s">
        <v>599</v>
      </c>
      <c r="G149" s="58" t="s">
        <v>599</v>
      </c>
      <c r="H149" s="58" t="s">
        <v>599</v>
      </c>
      <c r="I149" s="58">
        <v>64000</v>
      </c>
      <c r="J149" s="58" t="s">
        <v>614</v>
      </c>
      <c r="K149" s="58" t="s">
        <v>883</v>
      </c>
      <c r="L149" s="58" t="s">
        <v>603</v>
      </c>
      <c r="M149" s="58" t="s">
        <v>604</v>
      </c>
      <c r="N149" s="58" t="s">
        <v>605</v>
      </c>
      <c r="O149" s="58" t="s">
        <v>606</v>
      </c>
      <c r="P149" s="59"/>
      <c r="AF149" s="59" t="s">
        <v>1284</v>
      </c>
      <c r="AG149" s="59" t="s">
        <v>595</v>
      </c>
      <c r="AH149" s="59" t="s">
        <v>728</v>
      </c>
      <c r="AI149" s="59" t="s">
        <v>729</v>
      </c>
      <c r="AJ149" s="59" t="s">
        <v>1285</v>
      </c>
      <c r="AK149" s="59" t="s">
        <v>599</v>
      </c>
      <c r="AL149" s="59" t="s">
        <v>599</v>
      </c>
      <c r="AM149" s="59" t="s">
        <v>599</v>
      </c>
      <c r="AN149" s="59">
        <v>64000</v>
      </c>
      <c r="AO149" s="59" t="s">
        <v>614</v>
      </c>
      <c r="AP149" s="59" t="s">
        <v>883</v>
      </c>
      <c r="AQ149" s="59" t="s">
        <v>1104</v>
      </c>
      <c r="AR149" s="59" t="s">
        <v>604</v>
      </c>
      <c r="AS149" s="59" t="s">
        <v>605</v>
      </c>
      <c r="AT149" s="59" t="s">
        <v>606</v>
      </c>
      <c r="AU149" s="59"/>
    </row>
    <row r="150" spans="1:47">
      <c r="A150" s="58" t="s">
        <v>960</v>
      </c>
      <c r="B150" s="58" t="s">
        <v>595</v>
      </c>
      <c r="C150" s="58" t="s">
        <v>700</v>
      </c>
      <c r="D150" s="58" t="s">
        <v>701</v>
      </c>
      <c r="E150" s="58" t="s">
        <v>940</v>
      </c>
      <c r="F150" s="58" t="s">
        <v>599</v>
      </c>
      <c r="G150" s="58" t="s">
        <v>599</v>
      </c>
      <c r="H150" s="58" t="s">
        <v>599</v>
      </c>
      <c r="I150" s="58">
        <v>64000</v>
      </c>
      <c r="J150" s="58" t="s">
        <v>614</v>
      </c>
      <c r="K150" s="58" t="s">
        <v>883</v>
      </c>
      <c r="L150" s="58" t="s">
        <v>603</v>
      </c>
      <c r="M150" s="58" t="s">
        <v>604</v>
      </c>
      <c r="N150" s="58" t="s">
        <v>605</v>
      </c>
      <c r="O150" s="58" t="s">
        <v>606</v>
      </c>
      <c r="P150" s="59"/>
      <c r="AF150" s="59" t="s">
        <v>1286</v>
      </c>
      <c r="AG150" s="59" t="s">
        <v>595</v>
      </c>
      <c r="AH150" s="59" t="s">
        <v>728</v>
      </c>
      <c r="AI150" s="59" t="s">
        <v>729</v>
      </c>
      <c r="AJ150" s="59" t="s">
        <v>1287</v>
      </c>
      <c r="AK150" s="59" t="s">
        <v>599</v>
      </c>
      <c r="AL150" s="59" t="s">
        <v>599</v>
      </c>
      <c r="AM150" s="59" t="s">
        <v>599</v>
      </c>
      <c r="AN150" s="59">
        <v>64000</v>
      </c>
      <c r="AO150" s="59" t="s">
        <v>614</v>
      </c>
      <c r="AP150" s="59" t="s">
        <v>883</v>
      </c>
      <c r="AQ150" s="59" t="s">
        <v>1104</v>
      </c>
      <c r="AR150" s="59" t="s">
        <v>604</v>
      </c>
      <c r="AS150" s="59" t="s">
        <v>605</v>
      </c>
      <c r="AT150" s="59" t="s">
        <v>606</v>
      </c>
      <c r="AU150" s="59"/>
    </row>
    <row r="151" spans="1:47">
      <c r="A151" s="58" t="s">
        <v>961</v>
      </c>
      <c r="B151" s="58" t="s">
        <v>595</v>
      </c>
      <c r="C151" s="58" t="s">
        <v>700</v>
      </c>
      <c r="D151" s="58" t="s">
        <v>701</v>
      </c>
      <c r="E151" s="58" t="s">
        <v>942</v>
      </c>
      <c r="F151" s="58" t="s">
        <v>599</v>
      </c>
      <c r="G151" s="58" t="s">
        <v>599</v>
      </c>
      <c r="H151" s="58" t="s">
        <v>599</v>
      </c>
      <c r="I151" s="58">
        <v>64000</v>
      </c>
      <c r="J151" s="58" t="s">
        <v>614</v>
      </c>
      <c r="K151" s="58" t="s">
        <v>883</v>
      </c>
      <c r="L151" s="58" t="s">
        <v>603</v>
      </c>
      <c r="M151" s="58" t="s">
        <v>604</v>
      </c>
      <c r="N151" s="58" t="s">
        <v>605</v>
      </c>
      <c r="O151" s="58" t="s">
        <v>606</v>
      </c>
      <c r="P151" s="59"/>
      <c r="AF151" s="59" t="s">
        <v>1288</v>
      </c>
      <c r="AG151" s="59" t="s">
        <v>595</v>
      </c>
      <c r="AH151" s="59" t="s">
        <v>728</v>
      </c>
      <c r="AI151" s="59" t="s">
        <v>729</v>
      </c>
      <c r="AJ151" s="59" t="s">
        <v>1289</v>
      </c>
      <c r="AK151" s="59" t="s">
        <v>599</v>
      </c>
      <c r="AL151" s="59" t="s">
        <v>599</v>
      </c>
      <c r="AM151" s="59" t="s">
        <v>599</v>
      </c>
      <c r="AN151" s="59">
        <v>64000</v>
      </c>
      <c r="AO151" s="59" t="s">
        <v>614</v>
      </c>
      <c r="AP151" s="59" t="s">
        <v>883</v>
      </c>
      <c r="AQ151" s="59" t="s">
        <v>1104</v>
      </c>
      <c r="AR151" s="59" t="s">
        <v>604</v>
      </c>
      <c r="AS151" s="59" t="s">
        <v>605</v>
      </c>
      <c r="AT151" s="59" t="s">
        <v>606</v>
      </c>
      <c r="AU151" s="59"/>
    </row>
    <row r="152" spans="1:47">
      <c r="A152" s="58" t="s">
        <v>962</v>
      </c>
      <c r="B152" s="58" t="s">
        <v>595</v>
      </c>
      <c r="C152" s="58" t="s">
        <v>700</v>
      </c>
      <c r="D152" s="58" t="s">
        <v>701</v>
      </c>
      <c r="E152" s="58" t="s">
        <v>944</v>
      </c>
      <c r="F152" s="58" t="s">
        <v>599</v>
      </c>
      <c r="G152" s="58" t="s">
        <v>599</v>
      </c>
      <c r="H152" s="58" t="s">
        <v>599</v>
      </c>
      <c r="I152" s="58">
        <v>64000</v>
      </c>
      <c r="J152" s="58" t="s">
        <v>614</v>
      </c>
      <c r="K152" s="58" t="s">
        <v>883</v>
      </c>
      <c r="L152" s="58" t="s">
        <v>603</v>
      </c>
      <c r="M152" s="58" t="s">
        <v>604</v>
      </c>
      <c r="N152" s="58" t="s">
        <v>605</v>
      </c>
      <c r="O152" s="58" t="s">
        <v>606</v>
      </c>
      <c r="P152" s="59"/>
      <c r="AF152" s="59" t="s">
        <v>1290</v>
      </c>
      <c r="AG152" s="59" t="s">
        <v>595</v>
      </c>
      <c r="AH152" s="59" t="s">
        <v>754</v>
      </c>
      <c r="AI152" s="59" t="s">
        <v>755</v>
      </c>
      <c r="AJ152" s="59" t="s">
        <v>1291</v>
      </c>
      <c r="AK152" s="59" t="s">
        <v>599</v>
      </c>
      <c r="AL152" s="59" t="s">
        <v>599</v>
      </c>
      <c r="AM152" s="59" t="s">
        <v>599</v>
      </c>
      <c r="AN152" s="59">
        <v>35200</v>
      </c>
      <c r="AO152" s="59" t="s">
        <v>657</v>
      </c>
      <c r="AP152" s="59" t="s">
        <v>847</v>
      </c>
      <c r="AQ152" s="59" t="s">
        <v>1104</v>
      </c>
      <c r="AR152" s="59" t="s">
        <v>604</v>
      </c>
      <c r="AS152" s="59" t="s">
        <v>605</v>
      </c>
      <c r="AT152" s="59" t="s">
        <v>758</v>
      </c>
      <c r="AU152" s="59"/>
    </row>
    <row r="153" spans="1:47">
      <c r="A153" s="58" t="s">
        <v>713</v>
      </c>
      <c r="B153" s="58" t="s">
        <v>595</v>
      </c>
      <c r="C153" s="58" t="s">
        <v>714</v>
      </c>
      <c r="D153" s="58" t="s">
        <v>715</v>
      </c>
      <c r="E153" s="58" t="s">
        <v>664</v>
      </c>
      <c r="F153" s="58" t="s">
        <v>599</v>
      </c>
      <c r="G153" s="58" t="s">
        <v>599</v>
      </c>
      <c r="H153" s="58" t="s">
        <v>599</v>
      </c>
      <c r="I153" s="58">
        <v>38000</v>
      </c>
      <c r="J153" s="58" t="s">
        <v>666</v>
      </c>
      <c r="K153" s="58" t="s">
        <v>667</v>
      </c>
      <c r="L153" s="58" t="s">
        <v>603</v>
      </c>
      <c r="M153" s="58" t="s">
        <v>604</v>
      </c>
      <c r="N153" s="58" t="s">
        <v>605</v>
      </c>
      <c r="O153" s="58" t="s">
        <v>606</v>
      </c>
      <c r="P153" s="59"/>
      <c r="AF153" s="59" t="s">
        <v>1292</v>
      </c>
      <c r="AG153" s="59" t="s">
        <v>595</v>
      </c>
      <c r="AH153" s="59" t="s">
        <v>754</v>
      </c>
      <c r="AI153" s="59" t="s">
        <v>755</v>
      </c>
      <c r="AJ153" s="59" t="s">
        <v>1293</v>
      </c>
      <c r="AK153" s="59" t="s">
        <v>599</v>
      </c>
      <c r="AL153" s="59" t="s">
        <v>599</v>
      </c>
      <c r="AM153" s="59" t="s">
        <v>599</v>
      </c>
      <c r="AN153" s="59">
        <v>35200</v>
      </c>
      <c r="AO153" s="59" t="s">
        <v>657</v>
      </c>
      <c r="AP153" s="59" t="s">
        <v>847</v>
      </c>
      <c r="AQ153" s="59" t="s">
        <v>1104</v>
      </c>
      <c r="AR153" s="59" t="s">
        <v>604</v>
      </c>
      <c r="AS153" s="59" t="s">
        <v>605</v>
      </c>
      <c r="AT153" s="59" t="s">
        <v>758</v>
      </c>
      <c r="AU153" s="59"/>
    </row>
    <row r="154" spans="1:47">
      <c r="A154" s="58" t="s">
        <v>716</v>
      </c>
      <c r="B154" s="58" t="s">
        <v>595</v>
      </c>
      <c r="C154" s="58" t="s">
        <v>714</v>
      </c>
      <c r="D154" s="58" t="s">
        <v>715</v>
      </c>
      <c r="E154" s="58" t="s">
        <v>669</v>
      </c>
      <c r="F154" s="58" t="s">
        <v>599</v>
      </c>
      <c r="G154" s="58" t="s">
        <v>599</v>
      </c>
      <c r="H154" s="58" t="s">
        <v>599</v>
      </c>
      <c r="I154" s="58">
        <v>38000</v>
      </c>
      <c r="J154" s="58" t="s">
        <v>666</v>
      </c>
      <c r="K154" s="58" t="s">
        <v>667</v>
      </c>
      <c r="L154" s="58" t="s">
        <v>603</v>
      </c>
      <c r="M154" s="58" t="s">
        <v>604</v>
      </c>
      <c r="N154" s="58" t="s">
        <v>605</v>
      </c>
      <c r="O154" s="58" t="s">
        <v>606</v>
      </c>
      <c r="P154" s="59"/>
      <c r="AF154" s="59" t="s">
        <v>1294</v>
      </c>
      <c r="AG154" s="59" t="s">
        <v>595</v>
      </c>
      <c r="AH154" s="59" t="s">
        <v>754</v>
      </c>
      <c r="AI154" s="59" t="s">
        <v>755</v>
      </c>
      <c r="AJ154" s="59" t="s">
        <v>1295</v>
      </c>
      <c r="AK154" s="59" t="s">
        <v>599</v>
      </c>
      <c r="AL154" s="59" t="s">
        <v>599</v>
      </c>
      <c r="AM154" s="59" t="s">
        <v>599</v>
      </c>
      <c r="AN154" s="59">
        <v>35200</v>
      </c>
      <c r="AO154" s="59" t="s">
        <v>757</v>
      </c>
      <c r="AP154" s="59" t="s">
        <v>681</v>
      </c>
      <c r="AQ154" s="59" t="s">
        <v>1104</v>
      </c>
      <c r="AR154" s="59" t="s">
        <v>604</v>
      </c>
      <c r="AS154" s="59" t="s">
        <v>605</v>
      </c>
      <c r="AT154" s="59" t="s">
        <v>758</v>
      </c>
      <c r="AU154" s="59"/>
    </row>
    <row r="155" spans="1:47">
      <c r="A155" s="58" t="s">
        <v>717</v>
      </c>
      <c r="B155" s="58" t="s">
        <v>595</v>
      </c>
      <c r="C155" s="58" t="s">
        <v>714</v>
      </c>
      <c r="D155" s="58" t="s">
        <v>715</v>
      </c>
      <c r="E155" s="58" t="s">
        <v>671</v>
      </c>
      <c r="F155" s="58" t="s">
        <v>599</v>
      </c>
      <c r="G155" s="58" t="s">
        <v>599</v>
      </c>
      <c r="H155" s="58" t="s">
        <v>599</v>
      </c>
      <c r="I155" s="58">
        <v>38000</v>
      </c>
      <c r="J155" s="58" t="s">
        <v>666</v>
      </c>
      <c r="K155" s="58" t="s">
        <v>667</v>
      </c>
      <c r="L155" s="58" t="s">
        <v>603</v>
      </c>
      <c r="M155" s="58" t="s">
        <v>604</v>
      </c>
      <c r="N155" s="58" t="s">
        <v>605</v>
      </c>
      <c r="O155" s="58" t="s">
        <v>606</v>
      </c>
      <c r="P155" s="59"/>
      <c r="AF155" s="59" t="s">
        <v>1296</v>
      </c>
      <c r="AG155" s="59" t="s">
        <v>595</v>
      </c>
      <c r="AH155" s="59" t="s">
        <v>754</v>
      </c>
      <c r="AI155" s="59" t="s">
        <v>755</v>
      </c>
      <c r="AJ155" s="59" t="s">
        <v>1297</v>
      </c>
      <c r="AK155" s="59" t="s">
        <v>599</v>
      </c>
      <c r="AL155" s="59" t="s">
        <v>599</v>
      </c>
      <c r="AM155" s="59" t="s">
        <v>599</v>
      </c>
      <c r="AN155" s="59">
        <v>49000</v>
      </c>
      <c r="AO155" s="59" t="s">
        <v>916</v>
      </c>
      <c r="AP155" s="59" t="s">
        <v>847</v>
      </c>
      <c r="AQ155" s="59" t="s">
        <v>1104</v>
      </c>
      <c r="AR155" s="59" t="s">
        <v>604</v>
      </c>
      <c r="AS155" s="59" t="s">
        <v>605</v>
      </c>
      <c r="AT155" s="59" t="s">
        <v>758</v>
      </c>
      <c r="AU155" s="59"/>
    </row>
    <row r="156" spans="1:47">
      <c r="A156" s="58" t="s">
        <v>718</v>
      </c>
      <c r="B156" s="58" t="s">
        <v>595</v>
      </c>
      <c r="C156" s="58" t="s">
        <v>714</v>
      </c>
      <c r="D156" s="58" t="s">
        <v>715</v>
      </c>
      <c r="E156" s="58" t="s">
        <v>673</v>
      </c>
      <c r="F156" s="58" t="s">
        <v>599</v>
      </c>
      <c r="G156" s="58" t="s">
        <v>599</v>
      </c>
      <c r="H156" s="58" t="s">
        <v>599</v>
      </c>
      <c r="I156" s="58">
        <v>38000</v>
      </c>
      <c r="J156" s="58" t="s">
        <v>666</v>
      </c>
      <c r="K156" s="58" t="s">
        <v>667</v>
      </c>
      <c r="L156" s="58" t="s">
        <v>603</v>
      </c>
      <c r="M156" s="58" t="s">
        <v>604</v>
      </c>
      <c r="N156" s="58" t="s">
        <v>605</v>
      </c>
      <c r="O156" s="58" t="s">
        <v>606</v>
      </c>
      <c r="P156" s="59"/>
      <c r="AF156" s="59" t="s">
        <v>1298</v>
      </c>
      <c r="AG156" s="59" t="s">
        <v>595</v>
      </c>
      <c r="AH156" s="59" t="s">
        <v>754</v>
      </c>
      <c r="AI156" s="59" t="s">
        <v>755</v>
      </c>
      <c r="AJ156" s="59" t="s">
        <v>1299</v>
      </c>
      <c r="AK156" s="59" t="s">
        <v>599</v>
      </c>
      <c r="AL156" s="59" t="s">
        <v>599</v>
      </c>
      <c r="AM156" s="59" t="s">
        <v>599</v>
      </c>
      <c r="AN156" s="59">
        <v>49000</v>
      </c>
      <c r="AO156" s="59" t="s">
        <v>916</v>
      </c>
      <c r="AP156" s="59" t="s">
        <v>847</v>
      </c>
      <c r="AQ156" s="59" t="s">
        <v>1104</v>
      </c>
      <c r="AR156" s="59" t="s">
        <v>604</v>
      </c>
      <c r="AS156" s="59" t="s">
        <v>605</v>
      </c>
      <c r="AT156" s="59" t="s">
        <v>758</v>
      </c>
      <c r="AU156" s="59"/>
    </row>
    <row r="157" spans="1:47">
      <c r="A157" s="58" t="s">
        <v>719</v>
      </c>
      <c r="B157" s="58" t="s">
        <v>595</v>
      </c>
      <c r="C157" s="58" t="s">
        <v>714</v>
      </c>
      <c r="D157" s="58" t="s">
        <v>715</v>
      </c>
      <c r="E157" s="58" t="s">
        <v>675</v>
      </c>
      <c r="F157" s="58" t="s">
        <v>599</v>
      </c>
      <c r="G157" s="58" t="s">
        <v>599</v>
      </c>
      <c r="H157" s="58" t="s">
        <v>599</v>
      </c>
      <c r="I157" s="58">
        <v>38000</v>
      </c>
      <c r="J157" s="58" t="s">
        <v>666</v>
      </c>
      <c r="K157" s="58" t="s">
        <v>667</v>
      </c>
      <c r="L157" s="58" t="s">
        <v>603</v>
      </c>
      <c r="M157" s="58" t="s">
        <v>604</v>
      </c>
      <c r="N157" s="58" t="s">
        <v>605</v>
      </c>
      <c r="O157" s="58" t="s">
        <v>606</v>
      </c>
      <c r="P157" s="59"/>
      <c r="AF157" s="59" t="s">
        <v>1300</v>
      </c>
      <c r="AG157" s="59" t="s">
        <v>595</v>
      </c>
      <c r="AH157" s="59" t="s">
        <v>754</v>
      </c>
      <c r="AI157" s="59" t="s">
        <v>755</v>
      </c>
      <c r="AJ157" s="59" t="s">
        <v>1301</v>
      </c>
      <c r="AK157" s="59" t="s">
        <v>599</v>
      </c>
      <c r="AL157" s="59" t="s">
        <v>599</v>
      </c>
      <c r="AM157" s="59" t="s">
        <v>599</v>
      </c>
      <c r="AN157" s="59">
        <v>49000</v>
      </c>
      <c r="AO157" s="59" t="s">
        <v>916</v>
      </c>
      <c r="AP157" s="59" t="s">
        <v>1029</v>
      </c>
      <c r="AQ157" s="59" t="s">
        <v>1104</v>
      </c>
      <c r="AR157" s="59" t="s">
        <v>604</v>
      </c>
      <c r="AS157" s="59" t="s">
        <v>605</v>
      </c>
      <c r="AT157" s="59" t="s">
        <v>758</v>
      </c>
      <c r="AU157" s="59"/>
    </row>
    <row r="158" spans="1:47">
      <c r="A158" s="58" t="s">
        <v>720</v>
      </c>
      <c r="B158" s="58" t="s">
        <v>595</v>
      </c>
      <c r="C158" s="58" t="s">
        <v>714</v>
      </c>
      <c r="D158" s="58" t="s">
        <v>715</v>
      </c>
      <c r="E158" s="58" t="s">
        <v>677</v>
      </c>
      <c r="F158" s="58" t="s">
        <v>599</v>
      </c>
      <c r="G158" s="58" t="s">
        <v>599</v>
      </c>
      <c r="H158" s="58" t="s">
        <v>599</v>
      </c>
      <c r="I158" s="58">
        <v>38000</v>
      </c>
      <c r="J158" s="58" t="s">
        <v>666</v>
      </c>
      <c r="K158" s="58" t="s">
        <v>667</v>
      </c>
      <c r="L158" s="58" t="s">
        <v>603</v>
      </c>
      <c r="M158" s="58" t="s">
        <v>604</v>
      </c>
      <c r="N158" s="58" t="s">
        <v>605</v>
      </c>
      <c r="O158" s="58" t="s">
        <v>606</v>
      </c>
      <c r="P158" s="59"/>
      <c r="AF158" s="59" t="s">
        <v>1302</v>
      </c>
      <c r="AG158" s="59" t="s">
        <v>595</v>
      </c>
      <c r="AH158" s="59" t="s">
        <v>754</v>
      </c>
      <c r="AI158" s="59" t="s">
        <v>755</v>
      </c>
      <c r="AJ158" s="59" t="s">
        <v>1303</v>
      </c>
      <c r="AK158" s="59" t="s">
        <v>599</v>
      </c>
      <c r="AL158" s="59" t="s">
        <v>599</v>
      </c>
      <c r="AM158" s="59" t="s">
        <v>599</v>
      </c>
      <c r="AN158" s="59">
        <v>60000</v>
      </c>
      <c r="AO158" s="59" t="s">
        <v>757</v>
      </c>
      <c r="AP158" s="59" t="s">
        <v>847</v>
      </c>
      <c r="AQ158" s="59" t="s">
        <v>1104</v>
      </c>
      <c r="AR158" s="59" t="s">
        <v>604</v>
      </c>
      <c r="AS158" s="59" t="s">
        <v>605</v>
      </c>
      <c r="AT158" s="59" t="s">
        <v>758</v>
      </c>
      <c r="AU158" s="59"/>
    </row>
    <row r="159" spans="1:47">
      <c r="A159" s="58" t="s">
        <v>721</v>
      </c>
      <c r="B159" s="58" t="s">
        <v>595</v>
      </c>
      <c r="C159" s="58" t="s">
        <v>714</v>
      </c>
      <c r="D159" s="58" t="s">
        <v>715</v>
      </c>
      <c r="E159" s="58" t="s">
        <v>679</v>
      </c>
      <c r="F159" s="58" t="s">
        <v>599</v>
      </c>
      <c r="G159" s="58" t="s">
        <v>599</v>
      </c>
      <c r="H159" s="58" t="s">
        <v>599</v>
      </c>
      <c r="I159" s="58">
        <v>52000</v>
      </c>
      <c r="J159" s="58" t="s">
        <v>680</v>
      </c>
      <c r="K159" s="58" t="s">
        <v>681</v>
      </c>
      <c r="L159" s="58" t="s">
        <v>603</v>
      </c>
      <c r="M159" s="58" t="s">
        <v>604</v>
      </c>
      <c r="N159" s="58" t="s">
        <v>605</v>
      </c>
      <c r="O159" s="58" t="s">
        <v>606</v>
      </c>
      <c r="P159" s="59"/>
      <c r="AF159" s="59" t="s">
        <v>1304</v>
      </c>
      <c r="AG159" s="59" t="s">
        <v>595</v>
      </c>
      <c r="AH159" s="59" t="s">
        <v>754</v>
      </c>
      <c r="AI159" s="59" t="s">
        <v>755</v>
      </c>
      <c r="AJ159" s="59" t="s">
        <v>1305</v>
      </c>
      <c r="AK159" s="59" t="s">
        <v>599</v>
      </c>
      <c r="AL159" s="59" t="s">
        <v>599</v>
      </c>
      <c r="AM159" s="59" t="s">
        <v>599</v>
      </c>
      <c r="AN159" s="59">
        <v>60000</v>
      </c>
      <c r="AO159" s="59" t="s">
        <v>757</v>
      </c>
      <c r="AP159" s="59" t="s">
        <v>847</v>
      </c>
      <c r="AQ159" s="59" t="s">
        <v>1104</v>
      </c>
      <c r="AR159" s="59" t="s">
        <v>604</v>
      </c>
      <c r="AS159" s="59" t="s">
        <v>605</v>
      </c>
      <c r="AT159" s="59" t="s">
        <v>758</v>
      </c>
      <c r="AU159" s="59"/>
    </row>
    <row r="160" spans="1:47">
      <c r="A160" s="58" t="s">
        <v>722</v>
      </c>
      <c r="B160" s="58" t="s">
        <v>595</v>
      </c>
      <c r="C160" s="58" t="s">
        <v>714</v>
      </c>
      <c r="D160" s="58" t="s">
        <v>715</v>
      </c>
      <c r="E160" s="58" t="s">
        <v>683</v>
      </c>
      <c r="F160" s="58" t="s">
        <v>599</v>
      </c>
      <c r="G160" s="58" t="s">
        <v>599</v>
      </c>
      <c r="H160" s="58" t="s">
        <v>599</v>
      </c>
      <c r="I160" s="58">
        <v>52000</v>
      </c>
      <c r="J160" s="58" t="s">
        <v>680</v>
      </c>
      <c r="K160" s="58" t="s">
        <v>681</v>
      </c>
      <c r="L160" s="58" t="s">
        <v>603</v>
      </c>
      <c r="M160" s="58" t="s">
        <v>604</v>
      </c>
      <c r="N160" s="58" t="s">
        <v>605</v>
      </c>
      <c r="O160" s="58" t="s">
        <v>606</v>
      </c>
      <c r="P160" s="59"/>
      <c r="AF160" s="59" t="s">
        <v>1306</v>
      </c>
      <c r="AG160" s="59" t="s">
        <v>595</v>
      </c>
      <c r="AH160" s="59" t="s">
        <v>754</v>
      </c>
      <c r="AI160" s="59" t="s">
        <v>755</v>
      </c>
      <c r="AJ160" s="59" t="s">
        <v>1307</v>
      </c>
      <c r="AK160" s="59" t="s">
        <v>599</v>
      </c>
      <c r="AL160" s="59" t="s">
        <v>599</v>
      </c>
      <c r="AM160" s="59" t="s">
        <v>599</v>
      </c>
      <c r="AN160" s="59">
        <v>60000</v>
      </c>
      <c r="AO160" s="59" t="s">
        <v>757</v>
      </c>
      <c r="AP160" s="59" t="s">
        <v>821</v>
      </c>
      <c r="AQ160" s="59" t="s">
        <v>1104</v>
      </c>
      <c r="AR160" s="59" t="s">
        <v>604</v>
      </c>
      <c r="AS160" s="59" t="s">
        <v>605</v>
      </c>
      <c r="AT160" s="59" t="s">
        <v>758</v>
      </c>
      <c r="AU160" s="59"/>
    </row>
    <row r="161" spans="1:47">
      <c r="A161" s="58" t="s">
        <v>723</v>
      </c>
      <c r="B161" s="58" t="s">
        <v>595</v>
      </c>
      <c r="C161" s="58" t="s">
        <v>714</v>
      </c>
      <c r="D161" s="58" t="s">
        <v>715</v>
      </c>
      <c r="E161" s="58" t="s">
        <v>685</v>
      </c>
      <c r="F161" s="58" t="s">
        <v>599</v>
      </c>
      <c r="G161" s="58" t="s">
        <v>599</v>
      </c>
      <c r="H161" s="58" t="s">
        <v>599</v>
      </c>
      <c r="I161" s="58">
        <v>52000</v>
      </c>
      <c r="J161" s="58" t="s">
        <v>680</v>
      </c>
      <c r="K161" s="58" t="s">
        <v>681</v>
      </c>
      <c r="L161" s="58" t="s">
        <v>603</v>
      </c>
      <c r="M161" s="58" t="s">
        <v>604</v>
      </c>
      <c r="N161" s="58" t="s">
        <v>605</v>
      </c>
      <c r="O161" s="58" t="s">
        <v>606</v>
      </c>
      <c r="P161" s="59"/>
      <c r="AF161" s="59" t="s">
        <v>1308</v>
      </c>
      <c r="AG161" s="59" t="s">
        <v>595</v>
      </c>
      <c r="AH161" s="59" t="s">
        <v>760</v>
      </c>
      <c r="AI161" s="59" t="s">
        <v>761</v>
      </c>
      <c r="AJ161" s="59" t="s">
        <v>1224</v>
      </c>
      <c r="AK161" s="59" t="s">
        <v>599</v>
      </c>
      <c r="AL161" s="59" t="s">
        <v>599</v>
      </c>
      <c r="AM161" s="59" t="s">
        <v>599</v>
      </c>
      <c r="AN161" s="59">
        <v>38000</v>
      </c>
      <c r="AO161" s="59" t="s">
        <v>666</v>
      </c>
      <c r="AP161" s="59" t="s">
        <v>667</v>
      </c>
      <c r="AQ161" s="59" t="s">
        <v>1104</v>
      </c>
      <c r="AR161" s="59" t="s">
        <v>604</v>
      </c>
      <c r="AS161" s="59" t="s">
        <v>605</v>
      </c>
      <c r="AT161" s="59" t="s">
        <v>606</v>
      </c>
      <c r="AU161" s="59"/>
    </row>
    <row r="162" spans="1:47">
      <c r="A162" s="58" t="s">
        <v>724</v>
      </c>
      <c r="B162" s="58" t="s">
        <v>595</v>
      </c>
      <c r="C162" s="58" t="s">
        <v>714</v>
      </c>
      <c r="D162" s="58" t="s">
        <v>715</v>
      </c>
      <c r="E162" s="58" t="s">
        <v>687</v>
      </c>
      <c r="F162" s="58" t="s">
        <v>599</v>
      </c>
      <c r="G162" s="58" t="s">
        <v>599</v>
      </c>
      <c r="H162" s="58" t="s">
        <v>599</v>
      </c>
      <c r="I162" s="58">
        <v>52000</v>
      </c>
      <c r="J162" s="58" t="s">
        <v>680</v>
      </c>
      <c r="K162" s="58" t="s">
        <v>681</v>
      </c>
      <c r="L162" s="58" t="s">
        <v>603</v>
      </c>
      <c r="M162" s="58" t="s">
        <v>604</v>
      </c>
      <c r="N162" s="58" t="s">
        <v>605</v>
      </c>
      <c r="O162" s="58" t="s">
        <v>606</v>
      </c>
      <c r="P162" s="59"/>
      <c r="AF162" s="59" t="s">
        <v>1309</v>
      </c>
      <c r="AG162" s="59" t="s">
        <v>595</v>
      </c>
      <c r="AH162" s="59" t="s">
        <v>760</v>
      </c>
      <c r="AI162" s="59" t="s">
        <v>761</v>
      </c>
      <c r="AJ162" s="59" t="s">
        <v>1226</v>
      </c>
      <c r="AK162" s="59" t="s">
        <v>599</v>
      </c>
      <c r="AL162" s="59" t="s">
        <v>599</v>
      </c>
      <c r="AM162" s="59" t="s">
        <v>599</v>
      </c>
      <c r="AN162" s="59">
        <v>38000</v>
      </c>
      <c r="AO162" s="59" t="s">
        <v>666</v>
      </c>
      <c r="AP162" s="59" t="s">
        <v>667</v>
      </c>
      <c r="AQ162" s="59" t="s">
        <v>1104</v>
      </c>
      <c r="AR162" s="59" t="s">
        <v>604</v>
      </c>
      <c r="AS162" s="59" t="s">
        <v>605</v>
      </c>
      <c r="AT162" s="59" t="s">
        <v>606</v>
      </c>
      <c r="AU162" s="59"/>
    </row>
    <row r="163" spans="1:47">
      <c r="A163" s="58" t="s">
        <v>725</v>
      </c>
      <c r="B163" s="58" t="s">
        <v>595</v>
      </c>
      <c r="C163" s="58" t="s">
        <v>714</v>
      </c>
      <c r="D163" s="58" t="s">
        <v>715</v>
      </c>
      <c r="E163" s="58" t="s">
        <v>689</v>
      </c>
      <c r="F163" s="58" t="s">
        <v>599</v>
      </c>
      <c r="G163" s="58" t="s">
        <v>599</v>
      </c>
      <c r="H163" s="58" t="s">
        <v>599</v>
      </c>
      <c r="I163" s="58">
        <v>52000</v>
      </c>
      <c r="J163" s="58" t="s">
        <v>680</v>
      </c>
      <c r="K163" s="58" t="s">
        <v>681</v>
      </c>
      <c r="L163" s="58" t="s">
        <v>603</v>
      </c>
      <c r="M163" s="58" t="s">
        <v>604</v>
      </c>
      <c r="N163" s="58" t="s">
        <v>605</v>
      </c>
      <c r="O163" s="58" t="s">
        <v>606</v>
      </c>
      <c r="P163" s="59"/>
      <c r="AF163" s="59" t="s">
        <v>1310</v>
      </c>
      <c r="AG163" s="59" t="s">
        <v>595</v>
      </c>
      <c r="AH163" s="59" t="s">
        <v>760</v>
      </c>
      <c r="AI163" s="59" t="s">
        <v>761</v>
      </c>
      <c r="AJ163" s="59" t="s">
        <v>1228</v>
      </c>
      <c r="AK163" s="59" t="s">
        <v>599</v>
      </c>
      <c r="AL163" s="59" t="s">
        <v>599</v>
      </c>
      <c r="AM163" s="59" t="s">
        <v>599</v>
      </c>
      <c r="AN163" s="59">
        <v>38000</v>
      </c>
      <c r="AO163" s="59" t="s">
        <v>666</v>
      </c>
      <c r="AP163" s="59" t="s">
        <v>667</v>
      </c>
      <c r="AQ163" s="59" t="s">
        <v>1104</v>
      </c>
      <c r="AR163" s="59" t="s">
        <v>604</v>
      </c>
      <c r="AS163" s="59" t="s">
        <v>605</v>
      </c>
      <c r="AT163" s="59" t="s">
        <v>606</v>
      </c>
      <c r="AU163" s="59"/>
    </row>
    <row r="164" spans="1:47">
      <c r="A164" s="58" t="s">
        <v>726</v>
      </c>
      <c r="B164" s="58" t="s">
        <v>595</v>
      </c>
      <c r="C164" s="58" t="s">
        <v>714</v>
      </c>
      <c r="D164" s="58" t="s">
        <v>715</v>
      </c>
      <c r="E164" s="58" t="s">
        <v>691</v>
      </c>
      <c r="F164" s="58" t="s">
        <v>599</v>
      </c>
      <c r="G164" s="58" t="s">
        <v>599</v>
      </c>
      <c r="H164" s="58" t="s">
        <v>599</v>
      </c>
      <c r="I164" s="58">
        <v>52000</v>
      </c>
      <c r="J164" s="58" t="s">
        <v>680</v>
      </c>
      <c r="K164" s="58" t="s">
        <v>681</v>
      </c>
      <c r="L164" s="58" t="s">
        <v>603</v>
      </c>
      <c r="M164" s="58" t="s">
        <v>604</v>
      </c>
      <c r="N164" s="58" t="s">
        <v>605</v>
      </c>
      <c r="O164" s="58" t="s">
        <v>606</v>
      </c>
      <c r="P164" s="59"/>
      <c r="AF164" s="59" t="s">
        <v>1311</v>
      </c>
      <c r="AG164" s="59" t="s">
        <v>595</v>
      </c>
      <c r="AH164" s="59" t="s">
        <v>760</v>
      </c>
      <c r="AI164" s="59" t="s">
        <v>761</v>
      </c>
      <c r="AJ164" s="59" t="s">
        <v>1230</v>
      </c>
      <c r="AK164" s="59" t="s">
        <v>599</v>
      </c>
      <c r="AL164" s="59" t="s">
        <v>599</v>
      </c>
      <c r="AM164" s="59" t="s">
        <v>599</v>
      </c>
      <c r="AN164" s="59">
        <v>52000</v>
      </c>
      <c r="AO164" s="59" t="s">
        <v>680</v>
      </c>
      <c r="AP164" s="59" t="s">
        <v>681</v>
      </c>
      <c r="AQ164" s="59" t="s">
        <v>1104</v>
      </c>
      <c r="AR164" s="59" t="s">
        <v>604</v>
      </c>
      <c r="AS164" s="59" t="s">
        <v>605</v>
      </c>
      <c r="AT164" s="59" t="s">
        <v>606</v>
      </c>
      <c r="AU164" s="59"/>
    </row>
    <row r="165" spans="1:47">
      <c r="A165" s="58" t="s">
        <v>963</v>
      </c>
      <c r="B165" s="58" t="s">
        <v>595</v>
      </c>
      <c r="C165" s="58" t="s">
        <v>714</v>
      </c>
      <c r="D165" s="58" t="s">
        <v>715</v>
      </c>
      <c r="E165" s="58" t="s">
        <v>934</v>
      </c>
      <c r="F165" s="58" t="s">
        <v>599</v>
      </c>
      <c r="G165" s="58" t="s">
        <v>599</v>
      </c>
      <c r="H165" s="58" t="s">
        <v>599</v>
      </c>
      <c r="I165" s="58">
        <v>64000</v>
      </c>
      <c r="J165" s="58" t="s">
        <v>614</v>
      </c>
      <c r="K165" s="58" t="s">
        <v>883</v>
      </c>
      <c r="L165" s="58" t="s">
        <v>603</v>
      </c>
      <c r="M165" s="58" t="s">
        <v>604</v>
      </c>
      <c r="N165" s="58" t="s">
        <v>605</v>
      </c>
      <c r="O165" s="58" t="s">
        <v>606</v>
      </c>
      <c r="P165" s="59"/>
      <c r="AF165" s="59" t="s">
        <v>1312</v>
      </c>
      <c r="AG165" s="59" t="s">
        <v>595</v>
      </c>
      <c r="AH165" s="59" t="s">
        <v>760</v>
      </c>
      <c r="AI165" s="59" t="s">
        <v>761</v>
      </c>
      <c r="AJ165" s="59" t="s">
        <v>1232</v>
      </c>
      <c r="AK165" s="59" t="s">
        <v>599</v>
      </c>
      <c r="AL165" s="59" t="s">
        <v>599</v>
      </c>
      <c r="AM165" s="59" t="s">
        <v>599</v>
      </c>
      <c r="AN165" s="59">
        <v>52000</v>
      </c>
      <c r="AO165" s="59" t="s">
        <v>680</v>
      </c>
      <c r="AP165" s="59" t="s">
        <v>681</v>
      </c>
      <c r="AQ165" s="59" t="s">
        <v>1104</v>
      </c>
      <c r="AR165" s="59" t="s">
        <v>604</v>
      </c>
      <c r="AS165" s="59" t="s">
        <v>605</v>
      </c>
      <c r="AT165" s="59" t="s">
        <v>606</v>
      </c>
      <c r="AU165" s="59"/>
    </row>
    <row r="166" spans="1:47">
      <c r="A166" s="58" t="s">
        <v>964</v>
      </c>
      <c r="B166" s="58" t="s">
        <v>595</v>
      </c>
      <c r="C166" s="58" t="s">
        <v>714</v>
      </c>
      <c r="D166" s="58" t="s">
        <v>715</v>
      </c>
      <c r="E166" s="58" t="s">
        <v>936</v>
      </c>
      <c r="F166" s="58" t="s">
        <v>599</v>
      </c>
      <c r="G166" s="58" t="s">
        <v>599</v>
      </c>
      <c r="H166" s="58" t="s">
        <v>599</v>
      </c>
      <c r="I166" s="58">
        <v>64000</v>
      </c>
      <c r="J166" s="58" t="s">
        <v>614</v>
      </c>
      <c r="K166" s="58" t="s">
        <v>883</v>
      </c>
      <c r="L166" s="58" t="s">
        <v>603</v>
      </c>
      <c r="M166" s="58" t="s">
        <v>604</v>
      </c>
      <c r="N166" s="58" t="s">
        <v>605</v>
      </c>
      <c r="O166" s="58" t="s">
        <v>606</v>
      </c>
      <c r="P166" s="59"/>
      <c r="AF166" s="59" t="s">
        <v>1313</v>
      </c>
      <c r="AG166" s="59" t="s">
        <v>595</v>
      </c>
      <c r="AH166" s="59" t="s">
        <v>760</v>
      </c>
      <c r="AI166" s="59" t="s">
        <v>761</v>
      </c>
      <c r="AJ166" s="59" t="s">
        <v>1234</v>
      </c>
      <c r="AK166" s="59" t="s">
        <v>599</v>
      </c>
      <c r="AL166" s="59" t="s">
        <v>599</v>
      </c>
      <c r="AM166" s="59" t="s">
        <v>599</v>
      </c>
      <c r="AN166" s="59">
        <v>52000</v>
      </c>
      <c r="AO166" s="59" t="s">
        <v>680</v>
      </c>
      <c r="AP166" s="59" t="s">
        <v>681</v>
      </c>
      <c r="AQ166" s="59" t="s">
        <v>1104</v>
      </c>
      <c r="AR166" s="59" t="s">
        <v>604</v>
      </c>
      <c r="AS166" s="59" t="s">
        <v>605</v>
      </c>
      <c r="AT166" s="59" t="s">
        <v>606</v>
      </c>
      <c r="AU166" s="59"/>
    </row>
    <row r="167" spans="1:47">
      <c r="A167" s="58" t="s">
        <v>965</v>
      </c>
      <c r="B167" s="58" t="s">
        <v>595</v>
      </c>
      <c r="C167" s="58" t="s">
        <v>714</v>
      </c>
      <c r="D167" s="58" t="s">
        <v>715</v>
      </c>
      <c r="E167" s="58" t="s">
        <v>938</v>
      </c>
      <c r="F167" s="58" t="s">
        <v>599</v>
      </c>
      <c r="G167" s="58" t="s">
        <v>599</v>
      </c>
      <c r="H167" s="58" t="s">
        <v>599</v>
      </c>
      <c r="I167" s="58">
        <v>64000</v>
      </c>
      <c r="J167" s="58" t="s">
        <v>614</v>
      </c>
      <c r="K167" s="58" t="s">
        <v>883</v>
      </c>
      <c r="L167" s="58" t="s">
        <v>603</v>
      </c>
      <c r="M167" s="58" t="s">
        <v>604</v>
      </c>
      <c r="N167" s="58" t="s">
        <v>605</v>
      </c>
      <c r="O167" s="58" t="s">
        <v>606</v>
      </c>
      <c r="P167" s="59"/>
      <c r="AF167" s="59" t="s">
        <v>1314</v>
      </c>
      <c r="AG167" s="59" t="s">
        <v>595</v>
      </c>
      <c r="AH167" s="59" t="s">
        <v>760</v>
      </c>
      <c r="AI167" s="59" t="s">
        <v>761</v>
      </c>
      <c r="AJ167" s="59" t="s">
        <v>1236</v>
      </c>
      <c r="AK167" s="59" t="s">
        <v>599</v>
      </c>
      <c r="AL167" s="59" t="s">
        <v>599</v>
      </c>
      <c r="AM167" s="59" t="s">
        <v>599</v>
      </c>
      <c r="AN167" s="59">
        <v>64000</v>
      </c>
      <c r="AO167" s="59" t="s">
        <v>614</v>
      </c>
      <c r="AP167" s="59" t="s">
        <v>883</v>
      </c>
      <c r="AQ167" s="59" t="s">
        <v>1104</v>
      </c>
      <c r="AR167" s="59" t="s">
        <v>604</v>
      </c>
      <c r="AS167" s="59" t="s">
        <v>605</v>
      </c>
      <c r="AT167" s="59" t="s">
        <v>606</v>
      </c>
      <c r="AU167" s="59"/>
    </row>
    <row r="168" spans="1:47">
      <c r="A168" s="58" t="s">
        <v>966</v>
      </c>
      <c r="B168" s="58" t="s">
        <v>595</v>
      </c>
      <c r="C168" s="58" t="s">
        <v>714</v>
      </c>
      <c r="D168" s="58" t="s">
        <v>715</v>
      </c>
      <c r="E168" s="58" t="s">
        <v>940</v>
      </c>
      <c r="F168" s="58" t="s">
        <v>599</v>
      </c>
      <c r="G168" s="58" t="s">
        <v>599</v>
      </c>
      <c r="H168" s="58" t="s">
        <v>599</v>
      </c>
      <c r="I168" s="58">
        <v>64000</v>
      </c>
      <c r="J168" s="58" t="s">
        <v>614</v>
      </c>
      <c r="K168" s="58" t="s">
        <v>883</v>
      </c>
      <c r="L168" s="58" t="s">
        <v>603</v>
      </c>
      <c r="M168" s="58" t="s">
        <v>604</v>
      </c>
      <c r="N168" s="58" t="s">
        <v>605</v>
      </c>
      <c r="O168" s="58" t="s">
        <v>606</v>
      </c>
      <c r="P168" s="59"/>
      <c r="AF168" s="59" t="s">
        <v>1315</v>
      </c>
      <c r="AG168" s="59" t="s">
        <v>595</v>
      </c>
      <c r="AH168" s="59" t="s">
        <v>760</v>
      </c>
      <c r="AI168" s="59" t="s">
        <v>761</v>
      </c>
      <c r="AJ168" s="59" t="s">
        <v>1238</v>
      </c>
      <c r="AK168" s="59" t="s">
        <v>599</v>
      </c>
      <c r="AL168" s="59" t="s">
        <v>599</v>
      </c>
      <c r="AM168" s="59" t="s">
        <v>599</v>
      </c>
      <c r="AN168" s="59">
        <v>64000</v>
      </c>
      <c r="AO168" s="59" t="s">
        <v>614</v>
      </c>
      <c r="AP168" s="59" t="s">
        <v>883</v>
      </c>
      <c r="AQ168" s="59" t="s">
        <v>1104</v>
      </c>
      <c r="AR168" s="59" t="s">
        <v>604</v>
      </c>
      <c r="AS168" s="59" t="s">
        <v>605</v>
      </c>
      <c r="AT168" s="59" t="s">
        <v>606</v>
      </c>
      <c r="AU168" s="59"/>
    </row>
    <row r="169" spans="1:47">
      <c r="A169" s="58" t="s">
        <v>967</v>
      </c>
      <c r="B169" s="58" t="s">
        <v>595</v>
      </c>
      <c r="C169" s="58" t="s">
        <v>714</v>
      </c>
      <c r="D169" s="58" t="s">
        <v>715</v>
      </c>
      <c r="E169" s="58" t="s">
        <v>942</v>
      </c>
      <c r="F169" s="58" t="s">
        <v>599</v>
      </c>
      <c r="G169" s="58" t="s">
        <v>599</v>
      </c>
      <c r="H169" s="58" t="s">
        <v>599</v>
      </c>
      <c r="I169" s="58">
        <v>64000</v>
      </c>
      <c r="J169" s="58" t="s">
        <v>614</v>
      </c>
      <c r="K169" s="58" t="s">
        <v>883</v>
      </c>
      <c r="L169" s="58" t="s">
        <v>603</v>
      </c>
      <c r="M169" s="58" t="s">
        <v>604</v>
      </c>
      <c r="N169" s="58" t="s">
        <v>605</v>
      </c>
      <c r="O169" s="58" t="s">
        <v>606</v>
      </c>
      <c r="P169" s="59"/>
      <c r="AF169" s="59" t="s">
        <v>1316</v>
      </c>
      <c r="AG169" s="59" t="s">
        <v>595</v>
      </c>
      <c r="AH169" s="59" t="s">
        <v>760</v>
      </c>
      <c r="AI169" s="59" t="s">
        <v>761</v>
      </c>
      <c r="AJ169" s="59" t="s">
        <v>1240</v>
      </c>
      <c r="AK169" s="59" t="s">
        <v>599</v>
      </c>
      <c r="AL169" s="59" t="s">
        <v>599</v>
      </c>
      <c r="AM169" s="59" t="s">
        <v>599</v>
      </c>
      <c r="AN169" s="59">
        <v>64000</v>
      </c>
      <c r="AO169" s="59" t="s">
        <v>614</v>
      </c>
      <c r="AP169" s="59" t="s">
        <v>883</v>
      </c>
      <c r="AQ169" s="59" t="s">
        <v>1104</v>
      </c>
      <c r="AR169" s="59" t="s">
        <v>604</v>
      </c>
      <c r="AS169" s="59" t="s">
        <v>605</v>
      </c>
      <c r="AT169" s="59" t="s">
        <v>606</v>
      </c>
      <c r="AU169" s="59"/>
    </row>
    <row r="170" spans="1:47">
      <c r="A170" s="58" t="s">
        <v>968</v>
      </c>
      <c r="B170" s="58" t="s">
        <v>595</v>
      </c>
      <c r="C170" s="58" t="s">
        <v>714</v>
      </c>
      <c r="D170" s="58" t="s">
        <v>715</v>
      </c>
      <c r="E170" s="58" t="s">
        <v>944</v>
      </c>
      <c r="F170" s="58" t="s">
        <v>599</v>
      </c>
      <c r="G170" s="58" t="s">
        <v>599</v>
      </c>
      <c r="H170" s="58" t="s">
        <v>599</v>
      </c>
      <c r="I170" s="58">
        <v>64000</v>
      </c>
      <c r="J170" s="58" t="s">
        <v>614</v>
      </c>
      <c r="K170" s="58" t="s">
        <v>883</v>
      </c>
      <c r="L170" s="58" t="s">
        <v>603</v>
      </c>
      <c r="M170" s="58" t="s">
        <v>604</v>
      </c>
      <c r="N170" s="58" t="s">
        <v>605</v>
      </c>
      <c r="O170" s="58" t="s">
        <v>606</v>
      </c>
      <c r="P170" s="59"/>
      <c r="AF170" s="59" t="s">
        <v>1317</v>
      </c>
      <c r="AG170" s="59" t="s">
        <v>595</v>
      </c>
      <c r="AH170" s="59" t="s">
        <v>774</v>
      </c>
      <c r="AI170" s="59" t="s">
        <v>774</v>
      </c>
      <c r="AJ170" s="59" t="s">
        <v>1164</v>
      </c>
      <c r="AK170" s="59" t="s">
        <v>599</v>
      </c>
      <c r="AL170" s="59" t="s">
        <v>599</v>
      </c>
      <c r="AM170" s="59" t="s">
        <v>599</v>
      </c>
      <c r="AN170" s="59">
        <v>36000</v>
      </c>
      <c r="AO170" s="59" t="s">
        <v>625</v>
      </c>
      <c r="AP170" s="59" t="s">
        <v>883</v>
      </c>
      <c r="AQ170" s="59" t="s">
        <v>1104</v>
      </c>
      <c r="AR170" s="59" t="s">
        <v>604</v>
      </c>
      <c r="AS170" s="59" t="s">
        <v>605</v>
      </c>
      <c r="AT170" s="59" t="s">
        <v>606</v>
      </c>
      <c r="AU170" s="59"/>
    </row>
    <row r="171" spans="1:47">
      <c r="A171" s="58" t="s">
        <v>727</v>
      </c>
      <c r="B171" s="58" t="s">
        <v>595</v>
      </c>
      <c r="C171" s="58" t="s">
        <v>728</v>
      </c>
      <c r="D171" s="58" t="s">
        <v>729</v>
      </c>
      <c r="E171" s="58" t="s">
        <v>730</v>
      </c>
      <c r="F171" s="58" t="s">
        <v>599</v>
      </c>
      <c r="G171" s="58" t="s">
        <v>599</v>
      </c>
      <c r="H171" s="58" t="s">
        <v>599</v>
      </c>
      <c r="I171" s="58">
        <v>38000</v>
      </c>
      <c r="J171" s="58" t="s">
        <v>666</v>
      </c>
      <c r="K171" s="58" t="s">
        <v>667</v>
      </c>
      <c r="L171" s="58" t="s">
        <v>603</v>
      </c>
      <c r="M171" s="58" t="s">
        <v>604</v>
      </c>
      <c r="N171" s="58" t="s">
        <v>605</v>
      </c>
      <c r="O171" s="58" t="s">
        <v>606</v>
      </c>
      <c r="P171" s="59"/>
      <c r="AF171" s="59" t="s">
        <v>1318</v>
      </c>
      <c r="AG171" s="59" t="s">
        <v>595</v>
      </c>
      <c r="AH171" s="59" t="s">
        <v>774</v>
      </c>
      <c r="AI171" s="59" t="s">
        <v>774</v>
      </c>
      <c r="AJ171" s="59" t="s">
        <v>1166</v>
      </c>
      <c r="AK171" s="59" t="s">
        <v>599</v>
      </c>
      <c r="AL171" s="59" t="s">
        <v>599</v>
      </c>
      <c r="AM171" s="59" t="s">
        <v>599</v>
      </c>
      <c r="AN171" s="59">
        <v>36000</v>
      </c>
      <c r="AO171" s="59" t="s">
        <v>625</v>
      </c>
      <c r="AP171" s="59" t="s">
        <v>883</v>
      </c>
      <c r="AQ171" s="59" t="s">
        <v>1104</v>
      </c>
      <c r="AR171" s="59" t="s">
        <v>604</v>
      </c>
      <c r="AS171" s="59" t="s">
        <v>605</v>
      </c>
      <c r="AT171" s="59" t="s">
        <v>606</v>
      </c>
      <c r="AU171" s="59"/>
    </row>
    <row r="172" spans="1:47">
      <c r="A172" s="58" t="s">
        <v>731</v>
      </c>
      <c r="B172" s="58" t="s">
        <v>595</v>
      </c>
      <c r="C172" s="58" t="s">
        <v>728</v>
      </c>
      <c r="D172" s="58" t="s">
        <v>729</v>
      </c>
      <c r="E172" s="58" t="s">
        <v>732</v>
      </c>
      <c r="F172" s="58" t="s">
        <v>599</v>
      </c>
      <c r="G172" s="58" t="s">
        <v>599</v>
      </c>
      <c r="H172" s="58" t="s">
        <v>599</v>
      </c>
      <c r="I172" s="58">
        <v>38000</v>
      </c>
      <c r="J172" s="58" t="s">
        <v>666</v>
      </c>
      <c r="K172" s="58" t="s">
        <v>667</v>
      </c>
      <c r="L172" s="58" t="s">
        <v>603</v>
      </c>
      <c r="M172" s="58" t="s">
        <v>604</v>
      </c>
      <c r="N172" s="58" t="s">
        <v>605</v>
      </c>
      <c r="O172" s="58" t="s">
        <v>606</v>
      </c>
      <c r="P172" s="59"/>
      <c r="AF172" s="59" t="s">
        <v>1319</v>
      </c>
      <c r="AG172" s="59" t="s">
        <v>595</v>
      </c>
      <c r="AH172" s="59" t="s">
        <v>774</v>
      </c>
      <c r="AI172" s="59" t="s">
        <v>774</v>
      </c>
      <c r="AJ172" s="59" t="s">
        <v>1168</v>
      </c>
      <c r="AK172" s="59" t="s">
        <v>599</v>
      </c>
      <c r="AL172" s="59" t="s">
        <v>599</v>
      </c>
      <c r="AM172" s="59" t="s">
        <v>599</v>
      </c>
      <c r="AN172" s="59">
        <v>36000</v>
      </c>
      <c r="AO172" s="59" t="s">
        <v>625</v>
      </c>
      <c r="AP172" s="59" t="s">
        <v>883</v>
      </c>
      <c r="AQ172" s="59" t="s">
        <v>1104</v>
      </c>
      <c r="AR172" s="59" t="s">
        <v>604</v>
      </c>
      <c r="AS172" s="59" t="s">
        <v>605</v>
      </c>
      <c r="AT172" s="59" t="s">
        <v>606</v>
      </c>
      <c r="AU172" s="59"/>
    </row>
    <row r="173" spans="1:47">
      <c r="A173" s="58" t="s">
        <v>733</v>
      </c>
      <c r="B173" s="58" t="s">
        <v>595</v>
      </c>
      <c r="C173" s="58" t="s">
        <v>728</v>
      </c>
      <c r="D173" s="58" t="s">
        <v>729</v>
      </c>
      <c r="E173" s="58" t="s">
        <v>734</v>
      </c>
      <c r="F173" s="58" t="s">
        <v>599</v>
      </c>
      <c r="G173" s="58" t="s">
        <v>599</v>
      </c>
      <c r="H173" s="58" t="s">
        <v>599</v>
      </c>
      <c r="I173" s="58">
        <v>38000</v>
      </c>
      <c r="J173" s="58" t="s">
        <v>666</v>
      </c>
      <c r="K173" s="58" t="s">
        <v>667</v>
      </c>
      <c r="L173" s="58" t="s">
        <v>603</v>
      </c>
      <c r="M173" s="58" t="s">
        <v>604</v>
      </c>
      <c r="N173" s="58" t="s">
        <v>605</v>
      </c>
      <c r="O173" s="58" t="s">
        <v>606</v>
      </c>
      <c r="P173" s="59"/>
      <c r="AF173" s="59" t="s">
        <v>1320</v>
      </c>
      <c r="AG173" s="59" t="s">
        <v>595</v>
      </c>
      <c r="AH173" s="59" t="s">
        <v>774</v>
      </c>
      <c r="AI173" s="59" t="s">
        <v>774</v>
      </c>
      <c r="AJ173" s="59" t="s">
        <v>1170</v>
      </c>
      <c r="AK173" s="59" t="s">
        <v>599</v>
      </c>
      <c r="AL173" s="59" t="s">
        <v>599</v>
      </c>
      <c r="AM173" s="59" t="s">
        <v>599</v>
      </c>
      <c r="AN173" s="59">
        <v>49000</v>
      </c>
      <c r="AO173" s="59" t="s">
        <v>625</v>
      </c>
      <c r="AP173" s="59" t="s">
        <v>883</v>
      </c>
      <c r="AQ173" s="59" t="s">
        <v>1104</v>
      </c>
      <c r="AR173" s="59" t="s">
        <v>604</v>
      </c>
      <c r="AS173" s="59" t="s">
        <v>605</v>
      </c>
      <c r="AT173" s="59" t="s">
        <v>606</v>
      </c>
      <c r="AU173" s="59"/>
    </row>
    <row r="174" spans="1:47">
      <c r="A174" s="58" t="s">
        <v>735</v>
      </c>
      <c r="B174" s="58" t="s">
        <v>595</v>
      </c>
      <c r="C174" s="58" t="s">
        <v>728</v>
      </c>
      <c r="D174" s="58" t="s">
        <v>729</v>
      </c>
      <c r="E174" s="58" t="s">
        <v>736</v>
      </c>
      <c r="F174" s="58" t="s">
        <v>599</v>
      </c>
      <c r="G174" s="58" t="s">
        <v>599</v>
      </c>
      <c r="H174" s="58" t="s">
        <v>599</v>
      </c>
      <c r="I174" s="58">
        <v>38000</v>
      </c>
      <c r="J174" s="58" t="s">
        <v>666</v>
      </c>
      <c r="K174" s="58" t="s">
        <v>667</v>
      </c>
      <c r="L174" s="58" t="s">
        <v>603</v>
      </c>
      <c r="M174" s="58" t="s">
        <v>604</v>
      </c>
      <c r="N174" s="58" t="s">
        <v>605</v>
      </c>
      <c r="O174" s="58" t="s">
        <v>606</v>
      </c>
      <c r="P174" s="59"/>
      <c r="AF174" s="59" t="s">
        <v>1321</v>
      </c>
      <c r="AG174" s="59" t="s">
        <v>595</v>
      </c>
      <c r="AH174" s="59" t="s">
        <v>774</v>
      </c>
      <c r="AI174" s="59" t="s">
        <v>774</v>
      </c>
      <c r="AJ174" s="59" t="s">
        <v>1172</v>
      </c>
      <c r="AK174" s="59" t="s">
        <v>599</v>
      </c>
      <c r="AL174" s="59" t="s">
        <v>599</v>
      </c>
      <c r="AM174" s="59" t="s">
        <v>599</v>
      </c>
      <c r="AN174" s="59">
        <v>49000</v>
      </c>
      <c r="AO174" s="59" t="s">
        <v>625</v>
      </c>
      <c r="AP174" s="59" t="s">
        <v>883</v>
      </c>
      <c r="AQ174" s="59" t="s">
        <v>1104</v>
      </c>
      <c r="AR174" s="59" t="s">
        <v>604</v>
      </c>
      <c r="AS174" s="59" t="s">
        <v>605</v>
      </c>
      <c r="AT174" s="59" t="s">
        <v>606</v>
      </c>
      <c r="AU174" s="59"/>
    </row>
    <row r="175" spans="1:47">
      <c r="A175" s="58" t="s">
        <v>737</v>
      </c>
      <c r="B175" s="58" t="s">
        <v>595</v>
      </c>
      <c r="C175" s="58" t="s">
        <v>728</v>
      </c>
      <c r="D175" s="58" t="s">
        <v>729</v>
      </c>
      <c r="E175" s="58" t="s">
        <v>738</v>
      </c>
      <c r="F175" s="58" t="s">
        <v>599</v>
      </c>
      <c r="G175" s="58" t="s">
        <v>599</v>
      </c>
      <c r="H175" s="58" t="s">
        <v>599</v>
      </c>
      <c r="I175" s="58">
        <v>38000</v>
      </c>
      <c r="J175" s="58" t="s">
        <v>666</v>
      </c>
      <c r="K175" s="58" t="s">
        <v>667</v>
      </c>
      <c r="L175" s="58" t="s">
        <v>603</v>
      </c>
      <c r="M175" s="58" t="s">
        <v>604</v>
      </c>
      <c r="N175" s="58" t="s">
        <v>605</v>
      </c>
      <c r="O175" s="58" t="s">
        <v>606</v>
      </c>
      <c r="P175" s="59"/>
      <c r="AF175" s="59" t="s">
        <v>1322</v>
      </c>
      <c r="AG175" s="59" t="s">
        <v>595</v>
      </c>
      <c r="AH175" s="59" t="s">
        <v>774</v>
      </c>
      <c r="AI175" s="59" t="s">
        <v>774</v>
      </c>
      <c r="AJ175" s="59" t="s">
        <v>1174</v>
      </c>
      <c r="AK175" s="59" t="s">
        <v>599</v>
      </c>
      <c r="AL175" s="59" t="s">
        <v>599</v>
      </c>
      <c r="AM175" s="59" t="s">
        <v>599</v>
      </c>
      <c r="AN175" s="59">
        <v>49000</v>
      </c>
      <c r="AO175" s="59" t="s">
        <v>625</v>
      </c>
      <c r="AP175" s="59" t="s">
        <v>883</v>
      </c>
      <c r="AQ175" s="59" t="s">
        <v>1104</v>
      </c>
      <c r="AR175" s="59" t="s">
        <v>604</v>
      </c>
      <c r="AS175" s="59" t="s">
        <v>605</v>
      </c>
      <c r="AT175" s="59" t="s">
        <v>606</v>
      </c>
      <c r="AU175" s="59"/>
    </row>
    <row r="176" spans="1:47">
      <c r="A176" s="58" t="s">
        <v>739</v>
      </c>
      <c r="B176" s="58" t="s">
        <v>595</v>
      </c>
      <c r="C176" s="58" t="s">
        <v>728</v>
      </c>
      <c r="D176" s="58" t="s">
        <v>729</v>
      </c>
      <c r="E176" s="58" t="s">
        <v>740</v>
      </c>
      <c r="F176" s="58" t="s">
        <v>599</v>
      </c>
      <c r="G176" s="58" t="s">
        <v>599</v>
      </c>
      <c r="H176" s="58" t="s">
        <v>599</v>
      </c>
      <c r="I176" s="58">
        <v>38000</v>
      </c>
      <c r="J176" s="58" t="s">
        <v>666</v>
      </c>
      <c r="K176" s="58" t="s">
        <v>667</v>
      </c>
      <c r="L176" s="58" t="s">
        <v>603</v>
      </c>
      <c r="M176" s="58" t="s">
        <v>604</v>
      </c>
      <c r="N176" s="58" t="s">
        <v>605</v>
      </c>
      <c r="O176" s="58" t="s">
        <v>606</v>
      </c>
      <c r="P176" s="59"/>
      <c r="AF176" s="59" t="s">
        <v>1323</v>
      </c>
      <c r="AG176" s="59" t="s">
        <v>595</v>
      </c>
      <c r="AH176" s="59" t="s">
        <v>774</v>
      </c>
      <c r="AI176" s="59" t="s">
        <v>774</v>
      </c>
      <c r="AJ176" s="59" t="s">
        <v>1176</v>
      </c>
      <c r="AK176" s="59" t="s">
        <v>599</v>
      </c>
      <c r="AL176" s="59" t="s">
        <v>599</v>
      </c>
      <c r="AM176" s="59" t="s">
        <v>599</v>
      </c>
      <c r="AN176" s="59">
        <v>58500</v>
      </c>
      <c r="AO176" s="59" t="s">
        <v>625</v>
      </c>
      <c r="AP176" s="59" t="s">
        <v>900</v>
      </c>
      <c r="AQ176" s="59" t="s">
        <v>1104</v>
      </c>
      <c r="AR176" s="59" t="s">
        <v>604</v>
      </c>
      <c r="AS176" s="59" t="s">
        <v>605</v>
      </c>
      <c r="AT176" s="59" t="s">
        <v>606</v>
      </c>
      <c r="AU176" s="59"/>
    </row>
    <row r="177" spans="1:47">
      <c r="A177" s="58" t="s">
        <v>741</v>
      </c>
      <c r="B177" s="58" t="s">
        <v>595</v>
      </c>
      <c r="C177" s="58" t="s">
        <v>728</v>
      </c>
      <c r="D177" s="58" t="s">
        <v>729</v>
      </c>
      <c r="E177" s="58" t="s">
        <v>742</v>
      </c>
      <c r="F177" s="58" t="s">
        <v>599</v>
      </c>
      <c r="G177" s="58" t="s">
        <v>599</v>
      </c>
      <c r="H177" s="58" t="s">
        <v>599</v>
      </c>
      <c r="I177" s="58">
        <v>52000</v>
      </c>
      <c r="J177" s="58" t="s">
        <v>680</v>
      </c>
      <c r="K177" s="58" t="s">
        <v>681</v>
      </c>
      <c r="L177" s="58" t="s">
        <v>603</v>
      </c>
      <c r="M177" s="58" t="s">
        <v>604</v>
      </c>
      <c r="N177" s="58" t="s">
        <v>605</v>
      </c>
      <c r="O177" s="58" t="s">
        <v>606</v>
      </c>
      <c r="P177" s="59"/>
      <c r="AF177" s="59" t="s">
        <v>1324</v>
      </c>
      <c r="AG177" s="59" t="s">
        <v>595</v>
      </c>
      <c r="AH177" s="59" t="s">
        <v>774</v>
      </c>
      <c r="AI177" s="59" t="s">
        <v>774</v>
      </c>
      <c r="AJ177" s="59" t="s">
        <v>1178</v>
      </c>
      <c r="AK177" s="59" t="s">
        <v>599</v>
      </c>
      <c r="AL177" s="59" t="s">
        <v>599</v>
      </c>
      <c r="AM177" s="59" t="s">
        <v>599</v>
      </c>
      <c r="AN177" s="59">
        <v>58500</v>
      </c>
      <c r="AO177" s="59" t="s">
        <v>625</v>
      </c>
      <c r="AP177" s="59" t="s">
        <v>900</v>
      </c>
      <c r="AQ177" s="59" t="s">
        <v>1104</v>
      </c>
      <c r="AR177" s="59" t="s">
        <v>604</v>
      </c>
      <c r="AS177" s="59" t="s">
        <v>605</v>
      </c>
      <c r="AT177" s="59" t="s">
        <v>606</v>
      </c>
      <c r="AU177" s="59"/>
    </row>
    <row r="178" spans="1:47">
      <c r="A178" s="58" t="s">
        <v>743</v>
      </c>
      <c r="B178" s="58" t="s">
        <v>595</v>
      </c>
      <c r="C178" s="58" t="s">
        <v>728</v>
      </c>
      <c r="D178" s="58" t="s">
        <v>729</v>
      </c>
      <c r="E178" s="58" t="s">
        <v>744</v>
      </c>
      <c r="F178" s="58" t="s">
        <v>599</v>
      </c>
      <c r="G178" s="58" t="s">
        <v>599</v>
      </c>
      <c r="H178" s="58" t="s">
        <v>599</v>
      </c>
      <c r="I178" s="58">
        <v>52000</v>
      </c>
      <c r="J178" s="58" t="s">
        <v>680</v>
      </c>
      <c r="K178" s="58" t="s">
        <v>681</v>
      </c>
      <c r="L178" s="58" t="s">
        <v>603</v>
      </c>
      <c r="M178" s="58" t="s">
        <v>604</v>
      </c>
      <c r="N178" s="58" t="s">
        <v>605</v>
      </c>
      <c r="O178" s="58" t="s">
        <v>606</v>
      </c>
      <c r="P178" s="59"/>
      <c r="AF178" s="59" t="s">
        <v>1325</v>
      </c>
      <c r="AG178" s="59" t="s">
        <v>595</v>
      </c>
      <c r="AH178" s="59" t="s">
        <v>774</v>
      </c>
      <c r="AI178" s="59" t="s">
        <v>774</v>
      </c>
      <c r="AJ178" s="59" t="s">
        <v>1180</v>
      </c>
      <c r="AK178" s="59" t="s">
        <v>599</v>
      </c>
      <c r="AL178" s="59" t="s">
        <v>599</v>
      </c>
      <c r="AM178" s="59" t="s">
        <v>599</v>
      </c>
      <c r="AN178" s="59">
        <v>58500</v>
      </c>
      <c r="AO178" s="59" t="s">
        <v>625</v>
      </c>
      <c r="AP178" s="59" t="s">
        <v>900</v>
      </c>
      <c r="AQ178" s="59" t="s">
        <v>1104</v>
      </c>
      <c r="AR178" s="59" t="s">
        <v>604</v>
      </c>
      <c r="AS178" s="59" t="s">
        <v>605</v>
      </c>
      <c r="AT178" s="59" t="s">
        <v>606</v>
      </c>
      <c r="AU178" s="59"/>
    </row>
    <row r="179" spans="1:47">
      <c r="A179" s="58" t="s">
        <v>745</v>
      </c>
      <c r="B179" s="58" t="s">
        <v>595</v>
      </c>
      <c r="C179" s="58" t="s">
        <v>728</v>
      </c>
      <c r="D179" s="58" t="s">
        <v>729</v>
      </c>
      <c r="E179" s="58" t="s">
        <v>746</v>
      </c>
      <c r="F179" s="58" t="s">
        <v>599</v>
      </c>
      <c r="G179" s="58" t="s">
        <v>599</v>
      </c>
      <c r="H179" s="58" t="s">
        <v>599</v>
      </c>
      <c r="I179" s="58">
        <v>52000</v>
      </c>
      <c r="J179" s="58" t="s">
        <v>680</v>
      </c>
      <c r="K179" s="58" t="s">
        <v>681</v>
      </c>
      <c r="L179" s="58" t="s">
        <v>603</v>
      </c>
      <c r="M179" s="58" t="s">
        <v>604</v>
      </c>
      <c r="N179" s="58" t="s">
        <v>605</v>
      </c>
      <c r="O179" s="58" t="s">
        <v>606</v>
      </c>
      <c r="P179" s="59"/>
      <c r="AF179" s="59" t="s">
        <v>1326</v>
      </c>
      <c r="AG179" s="59" t="s">
        <v>595</v>
      </c>
      <c r="AH179" s="59" t="s">
        <v>774</v>
      </c>
      <c r="AI179" s="59" t="s">
        <v>774</v>
      </c>
      <c r="AJ179" s="59" t="s">
        <v>1182</v>
      </c>
      <c r="AK179" s="59" t="s">
        <v>599</v>
      </c>
      <c r="AL179" s="59" t="s">
        <v>599</v>
      </c>
      <c r="AM179" s="59" t="s">
        <v>599</v>
      </c>
      <c r="AN179" s="59">
        <v>35800</v>
      </c>
      <c r="AO179" s="59" t="s">
        <v>625</v>
      </c>
      <c r="AP179" s="59" t="s">
        <v>626</v>
      </c>
      <c r="AQ179" s="59" t="s">
        <v>1104</v>
      </c>
      <c r="AR179" s="59" t="s">
        <v>604</v>
      </c>
      <c r="AS179" s="59" t="s">
        <v>605</v>
      </c>
      <c r="AT179" s="59" t="s">
        <v>606</v>
      </c>
      <c r="AU179" s="59"/>
    </row>
    <row r="180" spans="1:47">
      <c r="A180" s="58" t="s">
        <v>747</v>
      </c>
      <c r="B180" s="58" t="s">
        <v>595</v>
      </c>
      <c r="C180" s="58" t="s">
        <v>728</v>
      </c>
      <c r="D180" s="58" t="s">
        <v>729</v>
      </c>
      <c r="E180" s="58" t="s">
        <v>748</v>
      </c>
      <c r="F180" s="58" t="s">
        <v>599</v>
      </c>
      <c r="G180" s="58" t="s">
        <v>599</v>
      </c>
      <c r="H180" s="58" t="s">
        <v>599</v>
      </c>
      <c r="I180" s="58">
        <v>52000</v>
      </c>
      <c r="J180" s="58" t="s">
        <v>680</v>
      </c>
      <c r="K180" s="58" t="s">
        <v>681</v>
      </c>
      <c r="L180" s="58" t="s">
        <v>603</v>
      </c>
      <c r="M180" s="58" t="s">
        <v>604</v>
      </c>
      <c r="N180" s="58" t="s">
        <v>605</v>
      </c>
      <c r="O180" s="58" t="s">
        <v>606</v>
      </c>
      <c r="P180" s="59"/>
      <c r="AF180" s="59" t="s">
        <v>1327</v>
      </c>
      <c r="AG180" s="59" t="s">
        <v>595</v>
      </c>
      <c r="AH180" s="59" t="s">
        <v>774</v>
      </c>
      <c r="AI180" s="59" t="s">
        <v>774</v>
      </c>
      <c r="AJ180" s="59" t="s">
        <v>1184</v>
      </c>
      <c r="AK180" s="59" t="s">
        <v>599</v>
      </c>
      <c r="AL180" s="59" t="s">
        <v>599</v>
      </c>
      <c r="AM180" s="59" t="s">
        <v>599</v>
      </c>
      <c r="AN180" s="59">
        <v>35800</v>
      </c>
      <c r="AO180" s="59" t="s">
        <v>631</v>
      </c>
      <c r="AP180" s="59" t="s">
        <v>632</v>
      </c>
      <c r="AQ180" s="59" t="s">
        <v>1104</v>
      </c>
      <c r="AR180" s="59" t="s">
        <v>604</v>
      </c>
      <c r="AS180" s="59" t="s">
        <v>605</v>
      </c>
      <c r="AT180" s="59" t="s">
        <v>606</v>
      </c>
      <c r="AU180" s="59"/>
    </row>
    <row r="181" spans="1:47">
      <c r="A181" s="58" t="s">
        <v>749</v>
      </c>
      <c r="B181" s="58" t="s">
        <v>595</v>
      </c>
      <c r="C181" s="58" t="s">
        <v>728</v>
      </c>
      <c r="D181" s="58" t="s">
        <v>729</v>
      </c>
      <c r="E181" s="58" t="s">
        <v>750</v>
      </c>
      <c r="F181" s="58" t="s">
        <v>599</v>
      </c>
      <c r="G181" s="58" t="s">
        <v>599</v>
      </c>
      <c r="H181" s="58" t="s">
        <v>599</v>
      </c>
      <c r="I181" s="58">
        <v>52000</v>
      </c>
      <c r="J181" s="58" t="s">
        <v>680</v>
      </c>
      <c r="K181" s="58" t="s">
        <v>681</v>
      </c>
      <c r="L181" s="58" t="s">
        <v>603</v>
      </c>
      <c r="M181" s="58" t="s">
        <v>604</v>
      </c>
      <c r="N181" s="58" t="s">
        <v>605</v>
      </c>
      <c r="O181" s="58" t="s">
        <v>606</v>
      </c>
      <c r="P181" s="59"/>
      <c r="AF181" s="59" t="s">
        <v>1328</v>
      </c>
      <c r="AG181" s="59" t="s">
        <v>595</v>
      </c>
      <c r="AH181" s="59" t="s">
        <v>774</v>
      </c>
      <c r="AI181" s="59" t="s">
        <v>774</v>
      </c>
      <c r="AJ181" s="59" t="s">
        <v>1186</v>
      </c>
      <c r="AK181" s="59" t="s">
        <v>599</v>
      </c>
      <c r="AL181" s="59" t="s">
        <v>599</v>
      </c>
      <c r="AM181" s="59" t="s">
        <v>599</v>
      </c>
      <c r="AN181" s="59">
        <v>44500</v>
      </c>
      <c r="AO181" s="59" t="s">
        <v>638</v>
      </c>
      <c r="AP181" s="59" t="s">
        <v>639</v>
      </c>
      <c r="AQ181" s="59" t="s">
        <v>1104</v>
      </c>
      <c r="AR181" s="59" t="s">
        <v>604</v>
      </c>
      <c r="AS181" s="59" t="s">
        <v>605</v>
      </c>
      <c r="AT181" s="59" t="s">
        <v>606</v>
      </c>
      <c r="AU181" s="59"/>
    </row>
    <row r="182" spans="1:47">
      <c r="A182" s="58" t="s">
        <v>751</v>
      </c>
      <c r="B182" s="58" t="s">
        <v>595</v>
      </c>
      <c r="C182" s="58" t="s">
        <v>728</v>
      </c>
      <c r="D182" s="58" t="s">
        <v>729</v>
      </c>
      <c r="E182" s="58" t="s">
        <v>752</v>
      </c>
      <c r="F182" s="58" t="s">
        <v>599</v>
      </c>
      <c r="G182" s="58" t="s">
        <v>599</v>
      </c>
      <c r="H182" s="58" t="s">
        <v>599</v>
      </c>
      <c r="I182" s="58">
        <v>52000</v>
      </c>
      <c r="J182" s="58" t="s">
        <v>680</v>
      </c>
      <c r="K182" s="58" t="s">
        <v>681</v>
      </c>
      <c r="L182" s="58" t="s">
        <v>603</v>
      </c>
      <c r="M182" s="58" t="s">
        <v>604</v>
      </c>
      <c r="N182" s="58" t="s">
        <v>605</v>
      </c>
      <c r="O182" s="58" t="s">
        <v>606</v>
      </c>
      <c r="P182" s="59"/>
      <c r="AF182" s="59" t="s">
        <v>1329</v>
      </c>
      <c r="AG182" s="59" t="s">
        <v>595</v>
      </c>
      <c r="AH182" s="59" t="s">
        <v>774</v>
      </c>
      <c r="AI182" s="59" t="s">
        <v>774</v>
      </c>
      <c r="AJ182" s="59" t="s">
        <v>1188</v>
      </c>
      <c r="AK182" s="59" t="s">
        <v>599</v>
      </c>
      <c r="AL182" s="59" t="s">
        <v>599</v>
      </c>
      <c r="AM182" s="59" t="s">
        <v>599</v>
      </c>
      <c r="AN182" s="59">
        <v>44500</v>
      </c>
      <c r="AO182" s="59" t="s">
        <v>644</v>
      </c>
      <c r="AP182" s="59" t="s">
        <v>645</v>
      </c>
      <c r="AQ182" s="59" t="s">
        <v>1104</v>
      </c>
      <c r="AR182" s="59" t="s">
        <v>604</v>
      </c>
      <c r="AS182" s="59" t="s">
        <v>605</v>
      </c>
      <c r="AT182" s="59" t="s">
        <v>606</v>
      </c>
      <c r="AU182" s="59"/>
    </row>
    <row r="183" spans="1:47">
      <c r="A183" s="58" t="s">
        <v>1017</v>
      </c>
      <c r="B183" s="58" t="s">
        <v>595</v>
      </c>
      <c r="C183" s="58" t="s">
        <v>728</v>
      </c>
      <c r="D183" s="58" t="s">
        <v>729</v>
      </c>
      <c r="E183" s="58" t="s">
        <v>972</v>
      </c>
      <c r="F183" s="58" t="s">
        <v>599</v>
      </c>
      <c r="G183" s="58" t="s">
        <v>599</v>
      </c>
      <c r="H183" s="58" t="s">
        <v>599</v>
      </c>
      <c r="I183" s="58">
        <v>64000</v>
      </c>
      <c r="J183" s="58" t="s">
        <v>614</v>
      </c>
      <c r="K183" s="58" t="s">
        <v>883</v>
      </c>
      <c r="L183" s="58" t="s">
        <v>603</v>
      </c>
      <c r="M183" s="58" t="s">
        <v>604</v>
      </c>
      <c r="N183" s="58" t="s">
        <v>605</v>
      </c>
      <c r="O183" s="58" t="s">
        <v>606</v>
      </c>
      <c r="P183" s="59"/>
      <c r="AF183" s="59" t="s">
        <v>1330</v>
      </c>
      <c r="AG183" s="59" t="s">
        <v>595</v>
      </c>
      <c r="AH183" s="59" t="s">
        <v>774</v>
      </c>
      <c r="AI183" s="59" t="s">
        <v>774</v>
      </c>
      <c r="AJ183" s="59" t="s">
        <v>1190</v>
      </c>
      <c r="AK183" s="59" t="s">
        <v>599</v>
      </c>
      <c r="AL183" s="59" t="s">
        <v>599</v>
      </c>
      <c r="AM183" s="59" t="s">
        <v>599</v>
      </c>
      <c r="AN183" s="59">
        <v>59000</v>
      </c>
      <c r="AO183" s="59" t="s">
        <v>631</v>
      </c>
      <c r="AP183" s="59" t="s">
        <v>651</v>
      </c>
      <c r="AQ183" s="59" t="s">
        <v>1104</v>
      </c>
      <c r="AR183" s="59" t="s">
        <v>604</v>
      </c>
      <c r="AS183" s="59" t="s">
        <v>605</v>
      </c>
      <c r="AT183" s="59" t="s">
        <v>606</v>
      </c>
      <c r="AU183" s="59"/>
    </row>
    <row r="184" spans="1:47">
      <c r="A184" s="58" t="s">
        <v>1018</v>
      </c>
      <c r="B184" s="58" t="s">
        <v>595</v>
      </c>
      <c r="C184" s="58" t="s">
        <v>728</v>
      </c>
      <c r="D184" s="58" t="s">
        <v>729</v>
      </c>
      <c r="E184" s="58" t="s">
        <v>973</v>
      </c>
      <c r="F184" s="58" t="s">
        <v>599</v>
      </c>
      <c r="G184" s="58" t="s">
        <v>599</v>
      </c>
      <c r="H184" s="58" t="s">
        <v>599</v>
      </c>
      <c r="I184" s="58">
        <v>64000</v>
      </c>
      <c r="J184" s="58" t="s">
        <v>614</v>
      </c>
      <c r="K184" s="58" t="s">
        <v>883</v>
      </c>
      <c r="L184" s="58" t="s">
        <v>603</v>
      </c>
      <c r="M184" s="58" t="s">
        <v>604</v>
      </c>
      <c r="N184" s="58" t="s">
        <v>605</v>
      </c>
      <c r="O184" s="58" t="s">
        <v>606</v>
      </c>
      <c r="P184" s="59"/>
      <c r="AF184" s="59" t="s">
        <v>1331</v>
      </c>
      <c r="AG184" s="59" t="s">
        <v>595</v>
      </c>
      <c r="AH184" s="59" t="s">
        <v>774</v>
      </c>
      <c r="AI184" s="59" t="s">
        <v>774</v>
      </c>
      <c r="AJ184" s="59" t="s">
        <v>1192</v>
      </c>
      <c r="AK184" s="59" t="s">
        <v>599</v>
      </c>
      <c r="AL184" s="59" t="s">
        <v>599</v>
      </c>
      <c r="AM184" s="59" t="s">
        <v>599</v>
      </c>
      <c r="AN184" s="59">
        <v>57000</v>
      </c>
      <c r="AO184" s="59" t="s">
        <v>657</v>
      </c>
      <c r="AP184" s="59" t="s">
        <v>658</v>
      </c>
      <c r="AQ184" s="59" t="s">
        <v>1104</v>
      </c>
      <c r="AR184" s="59" t="s">
        <v>604</v>
      </c>
      <c r="AS184" s="59" t="s">
        <v>605</v>
      </c>
      <c r="AT184" s="59" t="s">
        <v>606</v>
      </c>
      <c r="AU184" s="59"/>
    </row>
    <row r="185" spans="1:47">
      <c r="A185" s="58" t="s">
        <v>1019</v>
      </c>
      <c r="B185" s="58" t="s">
        <v>595</v>
      </c>
      <c r="C185" s="58" t="s">
        <v>728</v>
      </c>
      <c r="D185" s="58" t="s">
        <v>729</v>
      </c>
      <c r="E185" s="58" t="s">
        <v>974</v>
      </c>
      <c r="F185" s="58" t="s">
        <v>599</v>
      </c>
      <c r="G185" s="58" t="s">
        <v>599</v>
      </c>
      <c r="H185" s="58" t="s">
        <v>599</v>
      </c>
      <c r="I185" s="58">
        <v>64000</v>
      </c>
      <c r="J185" s="58" t="s">
        <v>614</v>
      </c>
      <c r="K185" s="58" t="s">
        <v>883</v>
      </c>
      <c r="L185" s="58" t="s">
        <v>603</v>
      </c>
      <c r="M185" s="58" t="s">
        <v>604</v>
      </c>
      <c r="N185" s="58" t="s">
        <v>605</v>
      </c>
      <c r="O185" s="58" t="s">
        <v>606</v>
      </c>
      <c r="P185" s="59"/>
      <c r="AF185" s="59" t="s">
        <v>1332</v>
      </c>
      <c r="AG185" s="59" t="s">
        <v>595</v>
      </c>
      <c r="AH185" s="59" t="s">
        <v>787</v>
      </c>
      <c r="AI185" s="59" t="s">
        <v>788</v>
      </c>
      <c r="AJ185" s="59" t="s">
        <v>1333</v>
      </c>
      <c r="AK185" s="59" t="s">
        <v>599</v>
      </c>
      <c r="AL185" s="59" t="s">
        <v>599</v>
      </c>
      <c r="AM185" s="59" t="s">
        <v>599</v>
      </c>
      <c r="AN185" s="59">
        <v>38000</v>
      </c>
      <c r="AO185" s="59" t="s">
        <v>666</v>
      </c>
      <c r="AP185" s="59" t="s">
        <v>667</v>
      </c>
      <c r="AQ185" s="59" t="s">
        <v>1104</v>
      </c>
      <c r="AR185" s="59" t="s">
        <v>604</v>
      </c>
      <c r="AS185" s="59" t="s">
        <v>605</v>
      </c>
      <c r="AT185" s="59" t="s">
        <v>606</v>
      </c>
      <c r="AU185" s="59"/>
    </row>
    <row r="186" spans="1:47">
      <c r="A186" s="58" t="s">
        <v>1020</v>
      </c>
      <c r="B186" s="58" t="s">
        <v>595</v>
      </c>
      <c r="C186" s="58" t="s">
        <v>728</v>
      </c>
      <c r="D186" s="58" t="s">
        <v>729</v>
      </c>
      <c r="E186" s="58" t="s">
        <v>975</v>
      </c>
      <c r="F186" s="58" t="s">
        <v>599</v>
      </c>
      <c r="G186" s="58" t="s">
        <v>599</v>
      </c>
      <c r="H186" s="58" t="s">
        <v>599</v>
      </c>
      <c r="I186" s="58">
        <v>64000</v>
      </c>
      <c r="J186" s="58" t="s">
        <v>614</v>
      </c>
      <c r="K186" s="58" t="s">
        <v>883</v>
      </c>
      <c r="L186" s="58" t="s">
        <v>603</v>
      </c>
      <c r="M186" s="58" t="s">
        <v>604</v>
      </c>
      <c r="N186" s="58" t="s">
        <v>605</v>
      </c>
      <c r="O186" s="58" t="s">
        <v>606</v>
      </c>
      <c r="P186" s="59"/>
      <c r="AF186" s="59" t="s">
        <v>1334</v>
      </c>
      <c r="AG186" s="59" t="s">
        <v>595</v>
      </c>
      <c r="AH186" s="59" t="s">
        <v>787</v>
      </c>
      <c r="AI186" s="59" t="s">
        <v>788</v>
      </c>
      <c r="AJ186" s="59" t="s">
        <v>1335</v>
      </c>
      <c r="AK186" s="59" t="s">
        <v>599</v>
      </c>
      <c r="AL186" s="59" t="s">
        <v>599</v>
      </c>
      <c r="AM186" s="59" t="s">
        <v>599</v>
      </c>
      <c r="AN186" s="59">
        <v>38000</v>
      </c>
      <c r="AO186" s="59" t="s">
        <v>666</v>
      </c>
      <c r="AP186" s="59" t="s">
        <v>667</v>
      </c>
      <c r="AQ186" s="59" t="s">
        <v>1104</v>
      </c>
      <c r="AR186" s="59" t="s">
        <v>604</v>
      </c>
      <c r="AS186" s="59" t="s">
        <v>605</v>
      </c>
      <c r="AT186" s="59" t="s">
        <v>606</v>
      </c>
      <c r="AU186" s="59"/>
    </row>
    <row r="187" spans="1:47">
      <c r="A187" s="58" t="s">
        <v>1021</v>
      </c>
      <c r="B187" s="58" t="s">
        <v>595</v>
      </c>
      <c r="C187" s="58" t="s">
        <v>728</v>
      </c>
      <c r="D187" s="58" t="s">
        <v>729</v>
      </c>
      <c r="E187" s="58" t="s">
        <v>976</v>
      </c>
      <c r="F187" s="58" t="s">
        <v>599</v>
      </c>
      <c r="G187" s="58" t="s">
        <v>599</v>
      </c>
      <c r="H187" s="58" t="s">
        <v>599</v>
      </c>
      <c r="I187" s="58">
        <v>64000</v>
      </c>
      <c r="J187" s="58" t="s">
        <v>614</v>
      </c>
      <c r="K187" s="58" t="s">
        <v>883</v>
      </c>
      <c r="L187" s="58" t="s">
        <v>603</v>
      </c>
      <c r="M187" s="58" t="s">
        <v>604</v>
      </c>
      <c r="N187" s="58" t="s">
        <v>605</v>
      </c>
      <c r="O187" s="58" t="s">
        <v>606</v>
      </c>
      <c r="P187" s="59"/>
      <c r="AF187" s="59" t="s">
        <v>1336</v>
      </c>
      <c r="AG187" s="59" t="s">
        <v>595</v>
      </c>
      <c r="AH187" s="59" t="s">
        <v>787</v>
      </c>
      <c r="AI187" s="59" t="s">
        <v>788</v>
      </c>
      <c r="AJ187" s="59" t="s">
        <v>1337</v>
      </c>
      <c r="AK187" s="59" t="s">
        <v>599</v>
      </c>
      <c r="AL187" s="59" t="s">
        <v>599</v>
      </c>
      <c r="AM187" s="59" t="s">
        <v>599</v>
      </c>
      <c r="AN187" s="59">
        <v>38000</v>
      </c>
      <c r="AO187" s="59" t="s">
        <v>666</v>
      </c>
      <c r="AP187" s="59" t="s">
        <v>667</v>
      </c>
      <c r="AQ187" s="59" t="s">
        <v>1104</v>
      </c>
      <c r="AR187" s="59" t="s">
        <v>604</v>
      </c>
      <c r="AS187" s="59" t="s">
        <v>605</v>
      </c>
      <c r="AT187" s="59" t="s">
        <v>606</v>
      </c>
      <c r="AU187" s="59"/>
    </row>
    <row r="188" spans="1:47">
      <c r="A188" s="58" t="s">
        <v>1022</v>
      </c>
      <c r="B188" s="58" t="s">
        <v>595</v>
      </c>
      <c r="C188" s="58" t="s">
        <v>728</v>
      </c>
      <c r="D188" s="58" t="s">
        <v>729</v>
      </c>
      <c r="E188" s="58" t="s">
        <v>977</v>
      </c>
      <c r="F188" s="58" t="s">
        <v>599</v>
      </c>
      <c r="G188" s="58" t="s">
        <v>599</v>
      </c>
      <c r="H188" s="58" t="s">
        <v>599</v>
      </c>
      <c r="I188" s="58">
        <v>64000</v>
      </c>
      <c r="J188" s="58" t="s">
        <v>614</v>
      </c>
      <c r="K188" s="58" t="s">
        <v>883</v>
      </c>
      <c r="L188" s="58" t="s">
        <v>603</v>
      </c>
      <c r="M188" s="58" t="s">
        <v>604</v>
      </c>
      <c r="N188" s="58" t="s">
        <v>605</v>
      </c>
      <c r="O188" s="58" t="s">
        <v>606</v>
      </c>
      <c r="P188" s="59"/>
      <c r="AF188" s="59" t="s">
        <v>1338</v>
      </c>
      <c r="AG188" s="59" t="s">
        <v>595</v>
      </c>
      <c r="AH188" s="59" t="s">
        <v>787</v>
      </c>
      <c r="AI188" s="59" t="s">
        <v>788</v>
      </c>
      <c r="AJ188" s="59" t="s">
        <v>1339</v>
      </c>
      <c r="AK188" s="59" t="s">
        <v>599</v>
      </c>
      <c r="AL188" s="59" t="s">
        <v>599</v>
      </c>
      <c r="AM188" s="59" t="s">
        <v>599</v>
      </c>
      <c r="AN188" s="59">
        <v>52000</v>
      </c>
      <c r="AO188" s="59" t="s">
        <v>680</v>
      </c>
      <c r="AP188" s="59" t="s">
        <v>681</v>
      </c>
      <c r="AQ188" s="59" t="s">
        <v>1104</v>
      </c>
      <c r="AR188" s="59" t="s">
        <v>604</v>
      </c>
      <c r="AS188" s="59" t="s">
        <v>605</v>
      </c>
      <c r="AT188" s="59" t="s">
        <v>606</v>
      </c>
      <c r="AU188" s="59"/>
    </row>
    <row r="189" spans="1:47">
      <c r="A189" s="58" t="s">
        <v>1023</v>
      </c>
      <c r="B189" s="58" t="s">
        <v>595</v>
      </c>
      <c r="C189" s="58" t="s">
        <v>754</v>
      </c>
      <c r="D189" s="58" t="s">
        <v>755</v>
      </c>
      <c r="E189" s="58" t="s">
        <v>980</v>
      </c>
      <c r="F189" s="58" t="s">
        <v>599</v>
      </c>
      <c r="G189" s="58" t="s">
        <v>599</v>
      </c>
      <c r="H189" s="58" t="s">
        <v>599</v>
      </c>
      <c r="I189" s="58">
        <v>35200</v>
      </c>
      <c r="J189" s="58" t="s">
        <v>657</v>
      </c>
      <c r="K189" s="58" t="s">
        <v>847</v>
      </c>
      <c r="L189" s="58" t="s">
        <v>603</v>
      </c>
      <c r="M189" s="58" t="s">
        <v>604</v>
      </c>
      <c r="N189" s="58" t="s">
        <v>605</v>
      </c>
      <c r="O189" s="58" t="s">
        <v>758</v>
      </c>
      <c r="P189" s="59"/>
      <c r="AF189" s="59" t="s">
        <v>1340</v>
      </c>
      <c r="AG189" s="59" t="s">
        <v>595</v>
      </c>
      <c r="AH189" s="59" t="s">
        <v>787</v>
      </c>
      <c r="AI189" s="59" t="s">
        <v>788</v>
      </c>
      <c r="AJ189" s="59" t="s">
        <v>1341</v>
      </c>
      <c r="AK189" s="59" t="s">
        <v>599</v>
      </c>
      <c r="AL189" s="59" t="s">
        <v>599</v>
      </c>
      <c r="AM189" s="59" t="s">
        <v>599</v>
      </c>
      <c r="AN189" s="59">
        <v>52000</v>
      </c>
      <c r="AO189" s="59" t="s">
        <v>680</v>
      </c>
      <c r="AP189" s="59" t="s">
        <v>681</v>
      </c>
      <c r="AQ189" s="59" t="s">
        <v>1104</v>
      </c>
      <c r="AR189" s="59" t="s">
        <v>604</v>
      </c>
      <c r="AS189" s="59" t="s">
        <v>605</v>
      </c>
      <c r="AT189" s="59" t="s">
        <v>606</v>
      </c>
      <c r="AU189" s="59"/>
    </row>
    <row r="190" spans="1:47">
      <c r="A190" s="58" t="s">
        <v>1025</v>
      </c>
      <c r="B190" s="58" t="s">
        <v>595</v>
      </c>
      <c r="C190" s="58" t="s">
        <v>754</v>
      </c>
      <c r="D190" s="58" t="s">
        <v>755</v>
      </c>
      <c r="E190" s="58" t="s">
        <v>981</v>
      </c>
      <c r="F190" s="58" t="s">
        <v>599</v>
      </c>
      <c r="G190" s="58" t="s">
        <v>599</v>
      </c>
      <c r="H190" s="58" t="s">
        <v>599</v>
      </c>
      <c r="I190" s="58">
        <v>35200</v>
      </c>
      <c r="J190" s="58" t="s">
        <v>657</v>
      </c>
      <c r="K190" s="58" t="s">
        <v>847</v>
      </c>
      <c r="L190" s="58" t="s">
        <v>603</v>
      </c>
      <c r="M190" s="58" t="s">
        <v>604</v>
      </c>
      <c r="N190" s="58" t="s">
        <v>605</v>
      </c>
      <c r="O190" s="58" t="s">
        <v>758</v>
      </c>
      <c r="P190" s="59"/>
      <c r="AF190" s="59" t="s">
        <v>1342</v>
      </c>
      <c r="AG190" s="59" t="s">
        <v>595</v>
      </c>
      <c r="AH190" s="59" t="s">
        <v>787</v>
      </c>
      <c r="AI190" s="59" t="s">
        <v>788</v>
      </c>
      <c r="AJ190" s="59" t="s">
        <v>1343</v>
      </c>
      <c r="AK190" s="59" t="s">
        <v>599</v>
      </c>
      <c r="AL190" s="59" t="s">
        <v>599</v>
      </c>
      <c r="AM190" s="59" t="s">
        <v>599</v>
      </c>
      <c r="AN190" s="59">
        <v>52000</v>
      </c>
      <c r="AO190" s="59" t="s">
        <v>680</v>
      </c>
      <c r="AP190" s="59" t="s">
        <v>681</v>
      </c>
      <c r="AQ190" s="59" t="s">
        <v>1104</v>
      </c>
      <c r="AR190" s="59" t="s">
        <v>604</v>
      </c>
      <c r="AS190" s="59" t="s">
        <v>605</v>
      </c>
      <c r="AT190" s="59" t="s">
        <v>606</v>
      </c>
      <c r="AU190" s="59"/>
    </row>
    <row r="191" spans="1:47">
      <c r="A191" s="58" t="s">
        <v>753</v>
      </c>
      <c r="B191" s="58" t="s">
        <v>595</v>
      </c>
      <c r="C191" s="58" t="s">
        <v>754</v>
      </c>
      <c r="D191" s="58" t="s">
        <v>755</v>
      </c>
      <c r="E191" s="58" t="s">
        <v>756</v>
      </c>
      <c r="F191" s="58" t="s">
        <v>599</v>
      </c>
      <c r="G191" s="58" t="s">
        <v>599</v>
      </c>
      <c r="H191" s="58" t="s">
        <v>599</v>
      </c>
      <c r="I191" s="58">
        <v>35200</v>
      </c>
      <c r="J191" s="58" t="s">
        <v>757</v>
      </c>
      <c r="K191" s="58" t="s">
        <v>681</v>
      </c>
      <c r="L191" s="58" t="s">
        <v>603</v>
      </c>
      <c r="M191" s="58" t="s">
        <v>604</v>
      </c>
      <c r="N191" s="58" t="s">
        <v>605</v>
      </c>
      <c r="O191" s="58" t="s">
        <v>758</v>
      </c>
      <c r="P191" s="59"/>
      <c r="AF191" s="59" t="s">
        <v>1344</v>
      </c>
      <c r="AG191" s="59" t="s">
        <v>595</v>
      </c>
      <c r="AH191" s="59" t="s">
        <v>787</v>
      </c>
      <c r="AI191" s="59" t="s">
        <v>788</v>
      </c>
      <c r="AJ191" s="59" t="s">
        <v>1345</v>
      </c>
      <c r="AK191" s="59" t="s">
        <v>599</v>
      </c>
      <c r="AL191" s="59" t="s">
        <v>599</v>
      </c>
      <c r="AM191" s="59" t="s">
        <v>599</v>
      </c>
      <c r="AN191" s="59">
        <v>64000</v>
      </c>
      <c r="AO191" s="59" t="s">
        <v>614</v>
      </c>
      <c r="AP191" s="59" t="s">
        <v>883</v>
      </c>
      <c r="AQ191" s="59" t="s">
        <v>1104</v>
      </c>
      <c r="AR191" s="59" t="s">
        <v>604</v>
      </c>
      <c r="AS191" s="59" t="s">
        <v>605</v>
      </c>
      <c r="AT191" s="59" t="s">
        <v>606</v>
      </c>
      <c r="AU191" s="59"/>
    </row>
    <row r="192" spans="1:47">
      <c r="A192" s="58" t="s">
        <v>1026</v>
      </c>
      <c r="B192" s="58" t="s">
        <v>595</v>
      </c>
      <c r="C192" s="58" t="s">
        <v>754</v>
      </c>
      <c r="D192" s="58" t="s">
        <v>755</v>
      </c>
      <c r="E192" s="58" t="s">
        <v>982</v>
      </c>
      <c r="F192" s="58" t="s">
        <v>599</v>
      </c>
      <c r="G192" s="58" t="s">
        <v>599</v>
      </c>
      <c r="H192" s="58" t="s">
        <v>599</v>
      </c>
      <c r="I192" s="58">
        <v>49000</v>
      </c>
      <c r="J192" s="58" t="s">
        <v>916</v>
      </c>
      <c r="K192" s="58" t="s">
        <v>847</v>
      </c>
      <c r="L192" s="58" t="s">
        <v>603</v>
      </c>
      <c r="M192" s="58" t="s">
        <v>604</v>
      </c>
      <c r="N192" s="58" t="s">
        <v>605</v>
      </c>
      <c r="O192" s="58" t="s">
        <v>758</v>
      </c>
      <c r="P192" s="59"/>
      <c r="AF192" s="59" t="s">
        <v>1346</v>
      </c>
      <c r="AG192" s="59" t="s">
        <v>595</v>
      </c>
      <c r="AH192" s="59" t="s">
        <v>787</v>
      </c>
      <c r="AI192" s="59" t="s">
        <v>788</v>
      </c>
      <c r="AJ192" s="59" t="s">
        <v>1347</v>
      </c>
      <c r="AK192" s="59" t="s">
        <v>599</v>
      </c>
      <c r="AL192" s="59" t="s">
        <v>599</v>
      </c>
      <c r="AM192" s="59" t="s">
        <v>599</v>
      </c>
      <c r="AN192" s="59">
        <v>64000</v>
      </c>
      <c r="AO192" s="59" t="s">
        <v>614</v>
      </c>
      <c r="AP192" s="59" t="s">
        <v>883</v>
      </c>
      <c r="AQ192" s="59" t="s">
        <v>1104</v>
      </c>
      <c r="AR192" s="59" t="s">
        <v>604</v>
      </c>
      <c r="AS192" s="59" t="s">
        <v>605</v>
      </c>
      <c r="AT192" s="59" t="s">
        <v>606</v>
      </c>
      <c r="AU192" s="59"/>
    </row>
    <row r="193" spans="1:47">
      <c r="A193" s="58" t="s">
        <v>1027</v>
      </c>
      <c r="B193" s="58" t="s">
        <v>595</v>
      </c>
      <c r="C193" s="58" t="s">
        <v>754</v>
      </c>
      <c r="D193" s="58" t="s">
        <v>755</v>
      </c>
      <c r="E193" s="58" t="s">
        <v>983</v>
      </c>
      <c r="F193" s="58" t="s">
        <v>599</v>
      </c>
      <c r="G193" s="58" t="s">
        <v>599</v>
      </c>
      <c r="H193" s="58" t="s">
        <v>599</v>
      </c>
      <c r="I193" s="58">
        <v>49000</v>
      </c>
      <c r="J193" s="58" t="s">
        <v>916</v>
      </c>
      <c r="K193" s="58" t="s">
        <v>847</v>
      </c>
      <c r="L193" s="58" t="s">
        <v>603</v>
      </c>
      <c r="M193" s="58" t="s">
        <v>604</v>
      </c>
      <c r="N193" s="58" t="s">
        <v>605</v>
      </c>
      <c r="O193" s="58" t="s">
        <v>758</v>
      </c>
      <c r="P193" s="59"/>
      <c r="AF193" s="59" t="s">
        <v>1348</v>
      </c>
      <c r="AG193" s="59" t="s">
        <v>595</v>
      </c>
      <c r="AH193" s="59" t="s">
        <v>787</v>
      </c>
      <c r="AI193" s="59" t="s">
        <v>788</v>
      </c>
      <c r="AJ193" s="59" t="s">
        <v>1349</v>
      </c>
      <c r="AK193" s="59" t="s">
        <v>599</v>
      </c>
      <c r="AL193" s="59" t="s">
        <v>599</v>
      </c>
      <c r="AM193" s="59" t="s">
        <v>599</v>
      </c>
      <c r="AN193" s="59">
        <v>64000</v>
      </c>
      <c r="AO193" s="59" t="s">
        <v>614</v>
      </c>
      <c r="AP193" s="59" t="s">
        <v>883</v>
      </c>
      <c r="AQ193" s="59" t="s">
        <v>1104</v>
      </c>
      <c r="AR193" s="59" t="s">
        <v>604</v>
      </c>
      <c r="AS193" s="59" t="s">
        <v>605</v>
      </c>
      <c r="AT193" s="59" t="s">
        <v>606</v>
      </c>
      <c r="AU193" s="59"/>
    </row>
    <row r="194" spans="1:47">
      <c r="A194" s="58" t="s">
        <v>1028</v>
      </c>
      <c r="B194" s="58" t="s">
        <v>595</v>
      </c>
      <c r="C194" s="58" t="s">
        <v>754</v>
      </c>
      <c r="D194" s="58" t="s">
        <v>755</v>
      </c>
      <c r="E194" s="58" t="s">
        <v>984</v>
      </c>
      <c r="F194" s="58" t="s">
        <v>599</v>
      </c>
      <c r="G194" s="58" t="s">
        <v>599</v>
      </c>
      <c r="H194" s="58" t="s">
        <v>599</v>
      </c>
      <c r="I194" s="58">
        <v>49000</v>
      </c>
      <c r="J194" s="58" t="s">
        <v>916</v>
      </c>
      <c r="K194" s="58" t="s">
        <v>1029</v>
      </c>
      <c r="L194" s="58" t="s">
        <v>603</v>
      </c>
      <c r="M194" s="58" t="s">
        <v>604</v>
      </c>
      <c r="N194" s="58" t="s">
        <v>605</v>
      </c>
      <c r="O194" s="58" t="s">
        <v>758</v>
      </c>
      <c r="P194" s="59"/>
    </row>
    <row r="195" spans="1:47">
      <c r="A195" s="58" t="s">
        <v>1030</v>
      </c>
      <c r="B195" s="58" t="s">
        <v>595</v>
      </c>
      <c r="C195" s="58" t="s">
        <v>754</v>
      </c>
      <c r="D195" s="58" t="s">
        <v>755</v>
      </c>
      <c r="E195" s="58" t="s">
        <v>985</v>
      </c>
      <c r="F195" s="58" t="s">
        <v>599</v>
      </c>
      <c r="G195" s="58" t="s">
        <v>599</v>
      </c>
      <c r="H195" s="58" t="s">
        <v>599</v>
      </c>
      <c r="I195" s="58">
        <v>60000</v>
      </c>
      <c r="J195" s="58" t="s">
        <v>757</v>
      </c>
      <c r="K195" s="58" t="s">
        <v>847</v>
      </c>
      <c r="L195" s="58" t="s">
        <v>603</v>
      </c>
      <c r="M195" s="58" t="s">
        <v>604</v>
      </c>
      <c r="N195" s="58" t="s">
        <v>605</v>
      </c>
      <c r="O195" s="58" t="s">
        <v>758</v>
      </c>
      <c r="P195" s="59"/>
    </row>
    <row r="196" spans="1:47">
      <c r="A196" s="58" t="s">
        <v>1032</v>
      </c>
      <c r="B196" s="58" t="s">
        <v>595</v>
      </c>
      <c r="C196" s="58" t="s">
        <v>754</v>
      </c>
      <c r="D196" s="58" t="s">
        <v>755</v>
      </c>
      <c r="E196" s="58" t="s">
        <v>986</v>
      </c>
      <c r="F196" s="58" t="s">
        <v>599</v>
      </c>
      <c r="G196" s="58" t="s">
        <v>599</v>
      </c>
      <c r="H196" s="58" t="s">
        <v>599</v>
      </c>
      <c r="I196" s="58">
        <v>60000</v>
      </c>
      <c r="J196" s="58" t="s">
        <v>757</v>
      </c>
      <c r="K196" s="58" t="s">
        <v>847</v>
      </c>
      <c r="L196" s="58" t="s">
        <v>603</v>
      </c>
      <c r="M196" s="58" t="s">
        <v>604</v>
      </c>
      <c r="N196" s="58" t="s">
        <v>605</v>
      </c>
      <c r="O196" s="58" t="s">
        <v>758</v>
      </c>
      <c r="P196" s="59"/>
    </row>
    <row r="197" spans="1:47">
      <c r="A197" s="58" t="s">
        <v>1033</v>
      </c>
      <c r="B197" s="58" t="s">
        <v>595</v>
      </c>
      <c r="C197" s="58" t="s">
        <v>754</v>
      </c>
      <c r="D197" s="58" t="s">
        <v>755</v>
      </c>
      <c r="E197" s="58" t="s">
        <v>987</v>
      </c>
      <c r="F197" s="58" t="s">
        <v>599</v>
      </c>
      <c r="G197" s="58" t="s">
        <v>599</v>
      </c>
      <c r="H197" s="58" t="s">
        <v>599</v>
      </c>
      <c r="I197" s="58">
        <v>60000</v>
      </c>
      <c r="J197" s="58" t="s">
        <v>757</v>
      </c>
      <c r="K197" s="58" t="s">
        <v>821</v>
      </c>
      <c r="L197" s="58" t="s">
        <v>603</v>
      </c>
      <c r="M197" s="58" t="s">
        <v>604</v>
      </c>
      <c r="N197" s="58" t="s">
        <v>605</v>
      </c>
      <c r="O197" s="58" t="s">
        <v>758</v>
      </c>
      <c r="P197" s="59"/>
    </row>
    <row r="198" spans="1:47">
      <c r="A198" s="58" t="s">
        <v>759</v>
      </c>
      <c r="B198" s="58" t="s">
        <v>595</v>
      </c>
      <c r="C198" s="58" t="s">
        <v>760</v>
      </c>
      <c r="D198" s="58" t="s">
        <v>761</v>
      </c>
      <c r="E198" s="58" t="s">
        <v>664</v>
      </c>
      <c r="F198" s="58" t="s">
        <v>599</v>
      </c>
      <c r="G198" s="58" t="s">
        <v>599</v>
      </c>
      <c r="H198" s="58" t="s">
        <v>599</v>
      </c>
      <c r="I198" s="58">
        <v>38000</v>
      </c>
      <c r="J198" s="58" t="s">
        <v>666</v>
      </c>
      <c r="K198" s="58" t="s">
        <v>667</v>
      </c>
      <c r="L198" s="58" t="s">
        <v>603</v>
      </c>
      <c r="M198" s="58" t="s">
        <v>604</v>
      </c>
      <c r="N198" s="58" t="s">
        <v>605</v>
      </c>
      <c r="O198" s="58" t="s">
        <v>606</v>
      </c>
      <c r="P198" s="59"/>
    </row>
    <row r="199" spans="1:47">
      <c r="A199" s="58" t="s">
        <v>762</v>
      </c>
      <c r="B199" s="58" t="s">
        <v>595</v>
      </c>
      <c r="C199" s="58" t="s">
        <v>760</v>
      </c>
      <c r="D199" s="58" t="s">
        <v>761</v>
      </c>
      <c r="E199" s="58" t="s">
        <v>669</v>
      </c>
      <c r="F199" s="58" t="s">
        <v>599</v>
      </c>
      <c r="G199" s="58" t="s">
        <v>599</v>
      </c>
      <c r="H199" s="58" t="s">
        <v>599</v>
      </c>
      <c r="I199" s="58">
        <v>38000</v>
      </c>
      <c r="J199" s="58" t="s">
        <v>666</v>
      </c>
      <c r="K199" s="58" t="s">
        <v>667</v>
      </c>
      <c r="L199" s="58" t="s">
        <v>603</v>
      </c>
      <c r="M199" s="58" t="s">
        <v>604</v>
      </c>
      <c r="N199" s="58" t="s">
        <v>605</v>
      </c>
      <c r="O199" s="58" t="s">
        <v>606</v>
      </c>
      <c r="P199" s="59"/>
    </row>
    <row r="200" spans="1:47">
      <c r="A200" s="58" t="s">
        <v>763</v>
      </c>
      <c r="B200" s="58" t="s">
        <v>595</v>
      </c>
      <c r="C200" s="58" t="s">
        <v>760</v>
      </c>
      <c r="D200" s="58" t="s">
        <v>761</v>
      </c>
      <c r="E200" s="58" t="s">
        <v>671</v>
      </c>
      <c r="F200" s="58" t="s">
        <v>599</v>
      </c>
      <c r="G200" s="58" t="s">
        <v>599</v>
      </c>
      <c r="H200" s="58" t="s">
        <v>599</v>
      </c>
      <c r="I200" s="58">
        <v>38000</v>
      </c>
      <c r="J200" s="58" t="s">
        <v>666</v>
      </c>
      <c r="K200" s="58" t="s">
        <v>667</v>
      </c>
      <c r="L200" s="58" t="s">
        <v>603</v>
      </c>
      <c r="M200" s="58" t="s">
        <v>604</v>
      </c>
      <c r="N200" s="58" t="s">
        <v>605</v>
      </c>
      <c r="O200" s="58" t="s">
        <v>606</v>
      </c>
      <c r="P200" s="59"/>
    </row>
    <row r="201" spans="1:47">
      <c r="A201" s="58" t="s">
        <v>764</v>
      </c>
      <c r="B201" s="58" t="s">
        <v>595</v>
      </c>
      <c r="C201" s="58" t="s">
        <v>760</v>
      </c>
      <c r="D201" s="58" t="s">
        <v>761</v>
      </c>
      <c r="E201" s="58" t="s">
        <v>673</v>
      </c>
      <c r="F201" s="58" t="s">
        <v>599</v>
      </c>
      <c r="G201" s="58" t="s">
        <v>599</v>
      </c>
      <c r="H201" s="58" t="s">
        <v>599</v>
      </c>
      <c r="I201" s="58">
        <v>38000</v>
      </c>
      <c r="J201" s="58" t="s">
        <v>666</v>
      </c>
      <c r="K201" s="58" t="s">
        <v>667</v>
      </c>
      <c r="L201" s="58" t="s">
        <v>603</v>
      </c>
      <c r="M201" s="58" t="s">
        <v>604</v>
      </c>
      <c r="N201" s="58" t="s">
        <v>605</v>
      </c>
      <c r="O201" s="58" t="s">
        <v>606</v>
      </c>
      <c r="P201" s="59"/>
    </row>
    <row r="202" spans="1:47">
      <c r="A202" s="58" t="s">
        <v>765</v>
      </c>
      <c r="B202" s="58" t="s">
        <v>595</v>
      </c>
      <c r="C202" s="58" t="s">
        <v>760</v>
      </c>
      <c r="D202" s="58" t="s">
        <v>761</v>
      </c>
      <c r="E202" s="58" t="s">
        <v>675</v>
      </c>
      <c r="F202" s="58" t="s">
        <v>599</v>
      </c>
      <c r="G202" s="58" t="s">
        <v>599</v>
      </c>
      <c r="H202" s="58" t="s">
        <v>599</v>
      </c>
      <c r="I202" s="58">
        <v>38000</v>
      </c>
      <c r="J202" s="58" t="s">
        <v>666</v>
      </c>
      <c r="K202" s="58" t="s">
        <v>667</v>
      </c>
      <c r="L202" s="58" t="s">
        <v>603</v>
      </c>
      <c r="M202" s="58" t="s">
        <v>604</v>
      </c>
      <c r="N202" s="58" t="s">
        <v>605</v>
      </c>
      <c r="O202" s="58" t="s">
        <v>606</v>
      </c>
      <c r="P202" s="59"/>
    </row>
    <row r="203" spans="1:47">
      <c r="A203" s="58" t="s">
        <v>766</v>
      </c>
      <c r="B203" s="58" t="s">
        <v>595</v>
      </c>
      <c r="C203" s="58" t="s">
        <v>760</v>
      </c>
      <c r="D203" s="58" t="s">
        <v>761</v>
      </c>
      <c r="E203" s="58" t="s">
        <v>677</v>
      </c>
      <c r="F203" s="58" t="s">
        <v>599</v>
      </c>
      <c r="G203" s="58" t="s">
        <v>599</v>
      </c>
      <c r="H203" s="58" t="s">
        <v>599</v>
      </c>
      <c r="I203" s="58">
        <v>38000</v>
      </c>
      <c r="J203" s="58" t="s">
        <v>666</v>
      </c>
      <c r="K203" s="58" t="s">
        <v>667</v>
      </c>
      <c r="L203" s="58" t="s">
        <v>603</v>
      </c>
      <c r="M203" s="58" t="s">
        <v>604</v>
      </c>
      <c r="N203" s="58" t="s">
        <v>605</v>
      </c>
      <c r="O203" s="58" t="s">
        <v>606</v>
      </c>
      <c r="P203" s="59"/>
    </row>
    <row r="204" spans="1:47">
      <c r="A204" s="58" t="s">
        <v>767</v>
      </c>
      <c r="B204" s="58" t="s">
        <v>595</v>
      </c>
      <c r="C204" s="58" t="s">
        <v>760</v>
      </c>
      <c r="D204" s="58" t="s">
        <v>761</v>
      </c>
      <c r="E204" s="58" t="s">
        <v>679</v>
      </c>
      <c r="F204" s="58" t="s">
        <v>599</v>
      </c>
      <c r="G204" s="58" t="s">
        <v>599</v>
      </c>
      <c r="H204" s="58" t="s">
        <v>599</v>
      </c>
      <c r="I204" s="58">
        <v>52000</v>
      </c>
      <c r="J204" s="58" t="s">
        <v>680</v>
      </c>
      <c r="K204" s="58" t="s">
        <v>681</v>
      </c>
      <c r="L204" s="58" t="s">
        <v>603</v>
      </c>
      <c r="M204" s="58" t="s">
        <v>604</v>
      </c>
      <c r="N204" s="58" t="s">
        <v>605</v>
      </c>
      <c r="O204" s="58" t="s">
        <v>606</v>
      </c>
      <c r="P204" s="59"/>
    </row>
    <row r="205" spans="1:47">
      <c r="A205" s="58" t="s">
        <v>768</v>
      </c>
      <c r="B205" s="58" t="s">
        <v>595</v>
      </c>
      <c r="C205" s="58" t="s">
        <v>760</v>
      </c>
      <c r="D205" s="58" t="s">
        <v>761</v>
      </c>
      <c r="E205" s="58" t="s">
        <v>683</v>
      </c>
      <c r="F205" s="58" t="s">
        <v>599</v>
      </c>
      <c r="G205" s="58" t="s">
        <v>599</v>
      </c>
      <c r="H205" s="58" t="s">
        <v>599</v>
      </c>
      <c r="I205" s="58">
        <v>52000</v>
      </c>
      <c r="J205" s="58" t="s">
        <v>680</v>
      </c>
      <c r="K205" s="58" t="s">
        <v>681</v>
      </c>
      <c r="L205" s="58" t="s">
        <v>603</v>
      </c>
      <c r="M205" s="58" t="s">
        <v>604</v>
      </c>
      <c r="N205" s="58" t="s">
        <v>605</v>
      </c>
      <c r="O205" s="58" t="s">
        <v>606</v>
      </c>
      <c r="P205" s="59"/>
    </row>
    <row r="206" spans="1:47">
      <c r="A206" s="58" t="s">
        <v>769</v>
      </c>
      <c r="B206" s="58" t="s">
        <v>595</v>
      </c>
      <c r="C206" s="58" t="s">
        <v>760</v>
      </c>
      <c r="D206" s="58" t="s">
        <v>761</v>
      </c>
      <c r="E206" s="58" t="s">
        <v>685</v>
      </c>
      <c r="F206" s="58" t="s">
        <v>599</v>
      </c>
      <c r="G206" s="58" t="s">
        <v>599</v>
      </c>
      <c r="H206" s="58" t="s">
        <v>599</v>
      </c>
      <c r="I206" s="58">
        <v>52000</v>
      </c>
      <c r="J206" s="58" t="s">
        <v>680</v>
      </c>
      <c r="K206" s="58" t="s">
        <v>681</v>
      </c>
      <c r="L206" s="58" t="s">
        <v>603</v>
      </c>
      <c r="M206" s="58" t="s">
        <v>604</v>
      </c>
      <c r="N206" s="58" t="s">
        <v>605</v>
      </c>
      <c r="O206" s="58" t="s">
        <v>606</v>
      </c>
      <c r="P206" s="59"/>
    </row>
    <row r="207" spans="1:47">
      <c r="A207" s="58" t="s">
        <v>770</v>
      </c>
      <c r="B207" s="58" t="s">
        <v>595</v>
      </c>
      <c r="C207" s="58" t="s">
        <v>760</v>
      </c>
      <c r="D207" s="58" t="s">
        <v>761</v>
      </c>
      <c r="E207" s="58" t="s">
        <v>687</v>
      </c>
      <c r="F207" s="58" t="s">
        <v>599</v>
      </c>
      <c r="G207" s="58" t="s">
        <v>599</v>
      </c>
      <c r="H207" s="58" t="s">
        <v>599</v>
      </c>
      <c r="I207" s="58">
        <v>52000</v>
      </c>
      <c r="J207" s="58" t="s">
        <v>680</v>
      </c>
      <c r="K207" s="58" t="s">
        <v>681</v>
      </c>
      <c r="L207" s="58" t="s">
        <v>603</v>
      </c>
      <c r="M207" s="58" t="s">
        <v>604</v>
      </c>
      <c r="N207" s="58" t="s">
        <v>605</v>
      </c>
      <c r="O207" s="58" t="s">
        <v>606</v>
      </c>
      <c r="P207" s="59"/>
    </row>
    <row r="208" spans="1:47">
      <c r="A208" s="58" t="s">
        <v>771</v>
      </c>
      <c r="B208" s="58" t="s">
        <v>595</v>
      </c>
      <c r="C208" s="58" t="s">
        <v>760</v>
      </c>
      <c r="D208" s="58" t="s">
        <v>761</v>
      </c>
      <c r="E208" s="58" t="s">
        <v>689</v>
      </c>
      <c r="F208" s="58" t="s">
        <v>599</v>
      </c>
      <c r="G208" s="58" t="s">
        <v>599</v>
      </c>
      <c r="H208" s="58" t="s">
        <v>599</v>
      </c>
      <c r="I208" s="58">
        <v>52000</v>
      </c>
      <c r="J208" s="58" t="s">
        <v>680</v>
      </c>
      <c r="K208" s="58" t="s">
        <v>681</v>
      </c>
      <c r="L208" s="58" t="s">
        <v>603</v>
      </c>
      <c r="M208" s="58" t="s">
        <v>604</v>
      </c>
      <c r="N208" s="58" t="s">
        <v>605</v>
      </c>
      <c r="O208" s="58" t="s">
        <v>606</v>
      </c>
      <c r="P208" s="59"/>
    </row>
    <row r="209" spans="1:16">
      <c r="A209" s="58" t="s">
        <v>772</v>
      </c>
      <c r="B209" s="58" t="s">
        <v>595</v>
      </c>
      <c r="C209" s="58" t="s">
        <v>760</v>
      </c>
      <c r="D209" s="58" t="s">
        <v>761</v>
      </c>
      <c r="E209" s="58" t="s">
        <v>691</v>
      </c>
      <c r="F209" s="58" t="s">
        <v>599</v>
      </c>
      <c r="G209" s="58" t="s">
        <v>599</v>
      </c>
      <c r="H209" s="58" t="s">
        <v>599</v>
      </c>
      <c r="I209" s="58">
        <v>52000</v>
      </c>
      <c r="J209" s="58" t="s">
        <v>680</v>
      </c>
      <c r="K209" s="58" t="s">
        <v>681</v>
      </c>
      <c r="L209" s="58" t="s">
        <v>603</v>
      </c>
      <c r="M209" s="58" t="s">
        <v>604</v>
      </c>
      <c r="N209" s="58" t="s">
        <v>605</v>
      </c>
      <c r="O209" s="58" t="s">
        <v>606</v>
      </c>
      <c r="P209" s="59"/>
    </row>
    <row r="210" spans="1:16">
      <c r="A210" s="58" t="s">
        <v>1034</v>
      </c>
      <c r="B210" s="58" t="s">
        <v>595</v>
      </c>
      <c r="C210" s="58" t="s">
        <v>760</v>
      </c>
      <c r="D210" s="58" t="s">
        <v>761</v>
      </c>
      <c r="E210" s="58" t="s">
        <v>934</v>
      </c>
      <c r="F210" s="58" t="s">
        <v>599</v>
      </c>
      <c r="G210" s="58" t="s">
        <v>599</v>
      </c>
      <c r="H210" s="58" t="s">
        <v>599</v>
      </c>
      <c r="I210" s="58">
        <v>64000</v>
      </c>
      <c r="J210" s="58" t="s">
        <v>614</v>
      </c>
      <c r="K210" s="58" t="s">
        <v>883</v>
      </c>
      <c r="L210" s="58" t="s">
        <v>603</v>
      </c>
      <c r="M210" s="58" t="s">
        <v>604</v>
      </c>
      <c r="N210" s="58" t="s">
        <v>605</v>
      </c>
      <c r="O210" s="58" t="s">
        <v>606</v>
      </c>
      <c r="P210" s="59"/>
    </row>
    <row r="211" spans="1:16">
      <c r="A211" s="58" t="s">
        <v>1035</v>
      </c>
      <c r="B211" s="58" t="s">
        <v>595</v>
      </c>
      <c r="C211" s="58" t="s">
        <v>760</v>
      </c>
      <c r="D211" s="58" t="s">
        <v>761</v>
      </c>
      <c r="E211" s="58" t="s">
        <v>936</v>
      </c>
      <c r="F211" s="58" t="s">
        <v>599</v>
      </c>
      <c r="G211" s="58" t="s">
        <v>599</v>
      </c>
      <c r="H211" s="58" t="s">
        <v>599</v>
      </c>
      <c r="I211" s="58">
        <v>64000</v>
      </c>
      <c r="J211" s="58" t="s">
        <v>614</v>
      </c>
      <c r="K211" s="58" t="s">
        <v>883</v>
      </c>
      <c r="L211" s="58" t="s">
        <v>603</v>
      </c>
      <c r="M211" s="58" t="s">
        <v>604</v>
      </c>
      <c r="N211" s="58" t="s">
        <v>605</v>
      </c>
      <c r="O211" s="58" t="s">
        <v>606</v>
      </c>
      <c r="P211" s="59"/>
    </row>
    <row r="212" spans="1:16">
      <c r="A212" s="58" t="s">
        <v>1036</v>
      </c>
      <c r="B212" s="58" t="s">
        <v>595</v>
      </c>
      <c r="C212" s="58" t="s">
        <v>760</v>
      </c>
      <c r="D212" s="58" t="s">
        <v>761</v>
      </c>
      <c r="E212" s="58" t="s">
        <v>938</v>
      </c>
      <c r="F212" s="58" t="s">
        <v>599</v>
      </c>
      <c r="G212" s="58" t="s">
        <v>599</v>
      </c>
      <c r="H212" s="58" t="s">
        <v>599</v>
      </c>
      <c r="I212" s="58">
        <v>64000</v>
      </c>
      <c r="J212" s="58" t="s">
        <v>614</v>
      </c>
      <c r="K212" s="58" t="s">
        <v>883</v>
      </c>
      <c r="L212" s="58" t="s">
        <v>603</v>
      </c>
      <c r="M212" s="58" t="s">
        <v>604</v>
      </c>
      <c r="N212" s="58" t="s">
        <v>605</v>
      </c>
      <c r="O212" s="58" t="s">
        <v>606</v>
      </c>
      <c r="P212" s="59"/>
    </row>
    <row r="213" spans="1:16">
      <c r="A213" s="58" t="s">
        <v>1037</v>
      </c>
      <c r="B213" s="58" t="s">
        <v>595</v>
      </c>
      <c r="C213" s="58" t="s">
        <v>760</v>
      </c>
      <c r="D213" s="58" t="s">
        <v>761</v>
      </c>
      <c r="E213" s="58" t="s">
        <v>940</v>
      </c>
      <c r="F213" s="58" t="s">
        <v>599</v>
      </c>
      <c r="G213" s="58" t="s">
        <v>599</v>
      </c>
      <c r="H213" s="58" t="s">
        <v>599</v>
      </c>
      <c r="I213" s="58">
        <v>64000</v>
      </c>
      <c r="J213" s="58" t="s">
        <v>614</v>
      </c>
      <c r="K213" s="58" t="s">
        <v>883</v>
      </c>
      <c r="L213" s="58" t="s">
        <v>603</v>
      </c>
      <c r="M213" s="58" t="s">
        <v>604</v>
      </c>
      <c r="N213" s="58" t="s">
        <v>605</v>
      </c>
      <c r="O213" s="58" t="s">
        <v>606</v>
      </c>
      <c r="P213" s="59"/>
    </row>
    <row r="214" spans="1:16">
      <c r="A214" s="58" t="s">
        <v>1038</v>
      </c>
      <c r="B214" s="58" t="s">
        <v>595</v>
      </c>
      <c r="C214" s="58" t="s">
        <v>760</v>
      </c>
      <c r="D214" s="58" t="s">
        <v>761</v>
      </c>
      <c r="E214" s="58" t="s">
        <v>942</v>
      </c>
      <c r="F214" s="58" t="s">
        <v>599</v>
      </c>
      <c r="G214" s="58" t="s">
        <v>599</v>
      </c>
      <c r="H214" s="58" t="s">
        <v>599</v>
      </c>
      <c r="I214" s="58">
        <v>64000</v>
      </c>
      <c r="J214" s="58" t="s">
        <v>614</v>
      </c>
      <c r="K214" s="58" t="s">
        <v>883</v>
      </c>
      <c r="L214" s="58" t="s">
        <v>603</v>
      </c>
      <c r="M214" s="58" t="s">
        <v>604</v>
      </c>
      <c r="N214" s="58" t="s">
        <v>605</v>
      </c>
      <c r="O214" s="58" t="s">
        <v>606</v>
      </c>
      <c r="P214" s="59"/>
    </row>
    <row r="215" spans="1:16">
      <c r="A215" s="58" t="s">
        <v>1039</v>
      </c>
      <c r="B215" s="58" t="s">
        <v>595</v>
      </c>
      <c r="C215" s="58" t="s">
        <v>760</v>
      </c>
      <c r="D215" s="58" t="s">
        <v>761</v>
      </c>
      <c r="E215" s="58" t="s">
        <v>944</v>
      </c>
      <c r="F215" s="58" t="s">
        <v>599</v>
      </c>
      <c r="G215" s="58" t="s">
        <v>599</v>
      </c>
      <c r="H215" s="58" t="s">
        <v>599</v>
      </c>
      <c r="I215" s="58">
        <v>64000</v>
      </c>
      <c r="J215" s="58" t="s">
        <v>614</v>
      </c>
      <c r="K215" s="58" t="s">
        <v>883</v>
      </c>
      <c r="L215" s="58" t="s">
        <v>603</v>
      </c>
      <c r="M215" s="58" t="s">
        <v>604</v>
      </c>
      <c r="N215" s="58" t="s">
        <v>605</v>
      </c>
      <c r="O215" s="58" t="s">
        <v>606</v>
      </c>
      <c r="P215" s="59"/>
    </row>
    <row r="216" spans="1:16">
      <c r="A216" s="58" t="s">
        <v>1040</v>
      </c>
      <c r="B216" s="58" t="s">
        <v>595</v>
      </c>
      <c r="C216" s="58" t="s">
        <v>774</v>
      </c>
      <c r="D216" s="58" t="s">
        <v>774</v>
      </c>
      <c r="E216" s="58" t="s">
        <v>882</v>
      </c>
      <c r="F216" s="58" t="s">
        <v>599</v>
      </c>
      <c r="G216" s="58" t="s">
        <v>599</v>
      </c>
      <c r="H216" s="58" t="s">
        <v>599</v>
      </c>
      <c r="I216" s="58">
        <v>36000</v>
      </c>
      <c r="J216" s="58" t="s">
        <v>625</v>
      </c>
      <c r="K216" s="58" t="s">
        <v>883</v>
      </c>
      <c r="L216" s="58" t="s">
        <v>603</v>
      </c>
      <c r="M216" s="58" t="s">
        <v>604</v>
      </c>
      <c r="N216" s="58" t="s">
        <v>605</v>
      </c>
      <c r="O216" s="58" t="s">
        <v>606</v>
      </c>
      <c r="P216" s="59"/>
    </row>
    <row r="217" spans="1:16">
      <c r="A217" s="58" t="s">
        <v>1041</v>
      </c>
      <c r="B217" s="58" t="s">
        <v>595</v>
      </c>
      <c r="C217" s="58" t="s">
        <v>774</v>
      </c>
      <c r="D217" s="58" t="s">
        <v>774</v>
      </c>
      <c r="E217" s="58" t="s">
        <v>885</v>
      </c>
      <c r="F217" s="58" t="s">
        <v>599</v>
      </c>
      <c r="G217" s="58" t="s">
        <v>599</v>
      </c>
      <c r="H217" s="58" t="s">
        <v>599</v>
      </c>
      <c r="I217" s="58">
        <v>36000</v>
      </c>
      <c r="J217" s="58" t="s">
        <v>625</v>
      </c>
      <c r="K217" s="58" t="s">
        <v>883</v>
      </c>
      <c r="L217" s="58" t="s">
        <v>603</v>
      </c>
      <c r="M217" s="58" t="s">
        <v>604</v>
      </c>
      <c r="N217" s="58" t="s">
        <v>605</v>
      </c>
      <c r="O217" s="58" t="s">
        <v>606</v>
      </c>
      <c r="P217" s="59"/>
    </row>
    <row r="218" spans="1:16">
      <c r="A218" s="58" t="s">
        <v>1042</v>
      </c>
      <c r="B218" s="58" t="s">
        <v>595</v>
      </c>
      <c r="C218" s="58" t="s">
        <v>774</v>
      </c>
      <c r="D218" s="58" t="s">
        <v>774</v>
      </c>
      <c r="E218" s="58" t="s">
        <v>887</v>
      </c>
      <c r="F218" s="58" t="s">
        <v>599</v>
      </c>
      <c r="G218" s="58" t="s">
        <v>599</v>
      </c>
      <c r="H218" s="58" t="s">
        <v>599</v>
      </c>
      <c r="I218" s="58">
        <v>36000</v>
      </c>
      <c r="J218" s="58" t="s">
        <v>625</v>
      </c>
      <c r="K218" s="58" t="s">
        <v>883</v>
      </c>
      <c r="L218" s="58" t="s">
        <v>603</v>
      </c>
      <c r="M218" s="58" t="s">
        <v>604</v>
      </c>
      <c r="N218" s="58" t="s">
        <v>605</v>
      </c>
      <c r="O218" s="58" t="s">
        <v>606</v>
      </c>
      <c r="P218" s="59"/>
    </row>
    <row r="219" spans="1:16">
      <c r="A219" s="58" t="s">
        <v>1043</v>
      </c>
      <c r="B219" s="58" t="s">
        <v>595</v>
      </c>
      <c r="C219" s="58" t="s">
        <v>774</v>
      </c>
      <c r="D219" s="58" t="s">
        <v>774</v>
      </c>
      <c r="E219" s="58" t="s">
        <v>889</v>
      </c>
      <c r="F219" s="58" t="s">
        <v>599</v>
      </c>
      <c r="G219" s="58" t="s">
        <v>599</v>
      </c>
      <c r="H219" s="58" t="s">
        <v>599</v>
      </c>
      <c r="I219" s="58">
        <v>36000</v>
      </c>
      <c r="J219" s="58" t="s">
        <v>625</v>
      </c>
      <c r="K219" s="58" t="s">
        <v>883</v>
      </c>
      <c r="L219" s="58" t="s">
        <v>603</v>
      </c>
      <c r="M219" s="58" t="s">
        <v>604</v>
      </c>
      <c r="N219" s="58" t="s">
        <v>605</v>
      </c>
      <c r="O219" s="58" t="s">
        <v>606</v>
      </c>
      <c r="P219" s="59"/>
    </row>
    <row r="220" spans="1:16">
      <c r="A220" s="58" t="s">
        <v>1044</v>
      </c>
      <c r="B220" s="58" t="s">
        <v>595</v>
      </c>
      <c r="C220" s="58" t="s">
        <v>774</v>
      </c>
      <c r="D220" s="58" t="s">
        <v>774</v>
      </c>
      <c r="E220" s="58" t="s">
        <v>891</v>
      </c>
      <c r="F220" s="58" t="s">
        <v>599</v>
      </c>
      <c r="G220" s="58" t="s">
        <v>599</v>
      </c>
      <c r="H220" s="58" t="s">
        <v>599</v>
      </c>
      <c r="I220" s="58">
        <v>49000</v>
      </c>
      <c r="J220" s="58" t="s">
        <v>625</v>
      </c>
      <c r="K220" s="58" t="s">
        <v>883</v>
      </c>
      <c r="L220" s="58" t="s">
        <v>603</v>
      </c>
      <c r="M220" s="58" t="s">
        <v>604</v>
      </c>
      <c r="N220" s="58" t="s">
        <v>605</v>
      </c>
      <c r="O220" s="58" t="s">
        <v>606</v>
      </c>
      <c r="P220" s="59"/>
    </row>
    <row r="221" spans="1:16">
      <c r="A221" s="58" t="s">
        <v>1045</v>
      </c>
      <c r="B221" s="58" t="s">
        <v>595</v>
      </c>
      <c r="C221" s="58" t="s">
        <v>774</v>
      </c>
      <c r="D221" s="58" t="s">
        <v>774</v>
      </c>
      <c r="E221" s="58" t="s">
        <v>893</v>
      </c>
      <c r="F221" s="58" t="s">
        <v>599</v>
      </c>
      <c r="G221" s="58" t="s">
        <v>599</v>
      </c>
      <c r="H221" s="58" t="s">
        <v>599</v>
      </c>
      <c r="I221" s="58">
        <v>49000</v>
      </c>
      <c r="J221" s="58" t="s">
        <v>625</v>
      </c>
      <c r="K221" s="58" t="s">
        <v>883</v>
      </c>
      <c r="L221" s="58" t="s">
        <v>603</v>
      </c>
      <c r="M221" s="58" t="s">
        <v>604</v>
      </c>
      <c r="N221" s="58" t="s">
        <v>605</v>
      </c>
      <c r="O221" s="58" t="s">
        <v>606</v>
      </c>
      <c r="P221" s="59"/>
    </row>
    <row r="222" spans="1:16">
      <c r="A222" s="58" t="s">
        <v>1046</v>
      </c>
      <c r="B222" s="58" t="s">
        <v>595</v>
      </c>
      <c r="C222" s="58" t="s">
        <v>774</v>
      </c>
      <c r="D222" s="58" t="s">
        <v>774</v>
      </c>
      <c r="E222" s="58" t="s">
        <v>895</v>
      </c>
      <c r="F222" s="58" t="s">
        <v>599</v>
      </c>
      <c r="G222" s="58" t="s">
        <v>599</v>
      </c>
      <c r="H222" s="58" t="s">
        <v>599</v>
      </c>
      <c r="I222" s="58">
        <v>49000</v>
      </c>
      <c r="J222" s="58" t="s">
        <v>625</v>
      </c>
      <c r="K222" s="58" t="s">
        <v>883</v>
      </c>
      <c r="L222" s="58" t="s">
        <v>603</v>
      </c>
      <c r="M222" s="58" t="s">
        <v>604</v>
      </c>
      <c r="N222" s="58" t="s">
        <v>605</v>
      </c>
      <c r="O222" s="58" t="s">
        <v>606</v>
      </c>
      <c r="P222" s="59"/>
    </row>
    <row r="223" spans="1:16">
      <c r="A223" s="58" t="s">
        <v>1047</v>
      </c>
      <c r="B223" s="58" t="s">
        <v>595</v>
      </c>
      <c r="C223" s="58" t="s">
        <v>774</v>
      </c>
      <c r="D223" s="58" t="s">
        <v>774</v>
      </c>
      <c r="E223" s="58" t="s">
        <v>897</v>
      </c>
      <c r="F223" s="58" t="s">
        <v>599</v>
      </c>
      <c r="G223" s="58" t="s">
        <v>599</v>
      </c>
      <c r="H223" s="58" t="s">
        <v>599</v>
      </c>
      <c r="I223" s="58">
        <v>49000</v>
      </c>
      <c r="J223" s="58" t="s">
        <v>625</v>
      </c>
      <c r="K223" s="58" t="s">
        <v>883</v>
      </c>
      <c r="L223" s="58" t="s">
        <v>603</v>
      </c>
      <c r="M223" s="58" t="s">
        <v>604</v>
      </c>
      <c r="N223" s="58" t="s">
        <v>605</v>
      </c>
      <c r="O223" s="58" t="s">
        <v>606</v>
      </c>
      <c r="P223" s="59"/>
    </row>
    <row r="224" spans="1:16">
      <c r="A224" s="58" t="s">
        <v>1048</v>
      </c>
      <c r="B224" s="58" t="s">
        <v>595</v>
      </c>
      <c r="C224" s="58" t="s">
        <v>774</v>
      </c>
      <c r="D224" s="58" t="s">
        <v>774</v>
      </c>
      <c r="E224" s="58" t="s">
        <v>899</v>
      </c>
      <c r="F224" s="58" t="s">
        <v>599</v>
      </c>
      <c r="G224" s="58" t="s">
        <v>599</v>
      </c>
      <c r="H224" s="58" t="s">
        <v>599</v>
      </c>
      <c r="I224" s="58">
        <v>58500</v>
      </c>
      <c r="J224" s="58" t="s">
        <v>625</v>
      </c>
      <c r="K224" s="58" t="s">
        <v>900</v>
      </c>
      <c r="L224" s="58" t="s">
        <v>603</v>
      </c>
      <c r="M224" s="58" t="s">
        <v>604</v>
      </c>
      <c r="N224" s="58" t="s">
        <v>605</v>
      </c>
      <c r="O224" s="58" t="s">
        <v>606</v>
      </c>
      <c r="P224" s="59"/>
    </row>
    <row r="225" spans="1:16">
      <c r="A225" s="58" t="s">
        <v>1049</v>
      </c>
      <c r="B225" s="58" t="s">
        <v>595</v>
      </c>
      <c r="C225" s="58" t="s">
        <v>774</v>
      </c>
      <c r="D225" s="58" t="s">
        <v>774</v>
      </c>
      <c r="E225" s="58" t="s">
        <v>902</v>
      </c>
      <c r="F225" s="58" t="s">
        <v>599</v>
      </c>
      <c r="G225" s="58" t="s">
        <v>599</v>
      </c>
      <c r="H225" s="58" t="s">
        <v>599</v>
      </c>
      <c r="I225" s="58">
        <v>58500</v>
      </c>
      <c r="J225" s="58" t="s">
        <v>625</v>
      </c>
      <c r="K225" s="58" t="s">
        <v>900</v>
      </c>
      <c r="L225" s="58" t="s">
        <v>603</v>
      </c>
      <c r="M225" s="58" t="s">
        <v>604</v>
      </c>
      <c r="N225" s="58" t="s">
        <v>605</v>
      </c>
      <c r="O225" s="58" t="s">
        <v>606</v>
      </c>
      <c r="P225" s="59"/>
    </row>
    <row r="226" spans="1:16">
      <c r="A226" s="58" t="s">
        <v>1050</v>
      </c>
      <c r="B226" s="58" t="s">
        <v>595</v>
      </c>
      <c r="C226" s="58" t="s">
        <v>774</v>
      </c>
      <c r="D226" s="58" t="s">
        <v>774</v>
      </c>
      <c r="E226" s="58" t="s">
        <v>904</v>
      </c>
      <c r="F226" s="58" t="s">
        <v>599</v>
      </c>
      <c r="G226" s="58" t="s">
        <v>599</v>
      </c>
      <c r="H226" s="58" t="s">
        <v>599</v>
      </c>
      <c r="I226" s="58">
        <v>58500</v>
      </c>
      <c r="J226" s="58" t="s">
        <v>625</v>
      </c>
      <c r="K226" s="58" t="s">
        <v>900</v>
      </c>
      <c r="L226" s="58" t="s">
        <v>603</v>
      </c>
      <c r="M226" s="58" t="s">
        <v>604</v>
      </c>
      <c r="N226" s="58" t="s">
        <v>605</v>
      </c>
      <c r="O226" s="58" t="s">
        <v>606</v>
      </c>
      <c r="P226" s="59"/>
    </row>
    <row r="227" spans="1:16">
      <c r="A227" s="58" t="s">
        <v>1051</v>
      </c>
      <c r="B227" s="58" t="s">
        <v>595</v>
      </c>
      <c r="C227" s="58" t="s">
        <v>774</v>
      </c>
      <c r="D227" s="58" t="s">
        <v>774</v>
      </c>
      <c r="E227" s="58" t="s">
        <v>906</v>
      </c>
      <c r="F227" s="58" t="s">
        <v>599</v>
      </c>
      <c r="G227" s="58" t="s">
        <v>599</v>
      </c>
      <c r="H227" s="58" t="s">
        <v>599</v>
      </c>
      <c r="I227" s="58">
        <v>58500</v>
      </c>
      <c r="J227" s="58" t="s">
        <v>625</v>
      </c>
      <c r="K227" s="58" t="s">
        <v>900</v>
      </c>
      <c r="L227" s="58" t="s">
        <v>603</v>
      </c>
      <c r="M227" s="58" t="s">
        <v>604</v>
      </c>
      <c r="N227" s="58" t="s">
        <v>605</v>
      </c>
      <c r="O227" s="58" t="s">
        <v>606</v>
      </c>
      <c r="P227" s="59"/>
    </row>
    <row r="228" spans="1:16">
      <c r="A228" s="58" t="s">
        <v>773</v>
      </c>
      <c r="B228" s="58" t="s">
        <v>595</v>
      </c>
      <c r="C228" s="58" t="s">
        <v>774</v>
      </c>
      <c r="D228" s="58" t="s">
        <v>774</v>
      </c>
      <c r="E228" s="58" t="s">
        <v>624</v>
      </c>
      <c r="F228" s="58" t="s">
        <v>599</v>
      </c>
      <c r="G228" s="58" t="s">
        <v>599</v>
      </c>
      <c r="H228" s="58" t="s">
        <v>599</v>
      </c>
      <c r="I228" s="58">
        <v>35800</v>
      </c>
      <c r="J228" s="58" t="s">
        <v>625</v>
      </c>
      <c r="K228" s="58" t="s">
        <v>626</v>
      </c>
      <c r="L228" s="58" t="s">
        <v>603</v>
      </c>
      <c r="M228" s="58" t="s">
        <v>604</v>
      </c>
      <c r="N228" s="58" t="s">
        <v>605</v>
      </c>
      <c r="O228" s="58" t="s">
        <v>606</v>
      </c>
      <c r="P228" s="59"/>
    </row>
    <row r="229" spans="1:16">
      <c r="A229" s="58" t="s">
        <v>775</v>
      </c>
      <c r="B229" s="58" t="s">
        <v>595</v>
      </c>
      <c r="C229" s="58" t="s">
        <v>774</v>
      </c>
      <c r="D229" s="58" t="s">
        <v>774</v>
      </c>
      <c r="E229" s="58" t="s">
        <v>628</v>
      </c>
      <c r="F229" s="58" t="s">
        <v>599</v>
      </c>
      <c r="G229" s="58" t="s">
        <v>599</v>
      </c>
      <c r="H229" s="58" t="s">
        <v>599</v>
      </c>
      <c r="I229" s="58">
        <v>35800</v>
      </c>
      <c r="J229" s="58" t="s">
        <v>625</v>
      </c>
      <c r="K229" s="58" t="s">
        <v>626</v>
      </c>
      <c r="L229" s="58" t="s">
        <v>603</v>
      </c>
      <c r="M229" s="58" t="s">
        <v>604</v>
      </c>
      <c r="N229" s="58" t="s">
        <v>605</v>
      </c>
      <c r="O229" s="58" t="s">
        <v>606</v>
      </c>
      <c r="P229" s="59"/>
    </row>
    <row r="230" spans="1:16">
      <c r="A230" s="58" t="s">
        <v>776</v>
      </c>
      <c r="B230" s="58" t="s">
        <v>595</v>
      </c>
      <c r="C230" s="58" t="s">
        <v>774</v>
      </c>
      <c r="D230" s="58" t="s">
        <v>774</v>
      </c>
      <c r="E230" s="58" t="s">
        <v>630</v>
      </c>
      <c r="F230" s="58" t="s">
        <v>599</v>
      </c>
      <c r="G230" s="58" t="s">
        <v>599</v>
      </c>
      <c r="H230" s="58" t="s">
        <v>599</v>
      </c>
      <c r="I230" s="58">
        <v>35800</v>
      </c>
      <c r="J230" s="58" t="s">
        <v>631</v>
      </c>
      <c r="K230" s="58" t="s">
        <v>632</v>
      </c>
      <c r="L230" s="58" t="s">
        <v>603</v>
      </c>
      <c r="M230" s="58" t="s">
        <v>604</v>
      </c>
      <c r="N230" s="58" t="s">
        <v>605</v>
      </c>
      <c r="O230" s="58" t="s">
        <v>606</v>
      </c>
      <c r="P230" s="59"/>
    </row>
    <row r="231" spans="1:16">
      <c r="A231" s="58" t="s">
        <v>777</v>
      </c>
      <c r="B231" s="58" t="s">
        <v>595</v>
      </c>
      <c r="C231" s="58" t="s">
        <v>774</v>
      </c>
      <c r="D231" s="58" t="s">
        <v>774</v>
      </c>
      <c r="E231" s="58" t="s">
        <v>634</v>
      </c>
      <c r="F231" s="58" t="s">
        <v>599</v>
      </c>
      <c r="G231" s="58" t="s">
        <v>599</v>
      </c>
      <c r="H231" s="58" t="s">
        <v>599</v>
      </c>
      <c r="I231" s="58">
        <v>35800</v>
      </c>
      <c r="J231" s="58" t="s">
        <v>631</v>
      </c>
      <c r="K231" s="58" t="s">
        <v>632</v>
      </c>
      <c r="L231" s="58" t="s">
        <v>603</v>
      </c>
      <c r="M231" s="58" t="s">
        <v>604</v>
      </c>
      <c r="N231" s="58" t="s">
        <v>605</v>
      </c>
      <c r="O231" s="58" t="s">
        <v>606</v>
      </c>
      <c r="P231" s="59"/>
    </row>
    <row r="232" spans="1:16">
      <c r="A232" s="58" t="s">
        <v>778</v>
      </c>
      <c r="B232" s="58" t="s">
        <v>595</v>
      </c>
      <c r="C232" s="58" t="s">
        <v>774</v>
      </c>
      <c r="D232" s="58" t="s">
        <v>774</v>
      </c>
      <c r="E232" s="58" t="s">
        <v>636</v>
      </c>
      <c r="F232" s="58" t="s">
        <v>599</v>
      </c>
      <c r="G232" s="58" t="s">
        <v>599</v>
      </c>
      <c r="H232" s="58" t="s">
        <v>599</v>
      </c>
      <c r="I232" s="58">
        <v>44500</v>
      </c>
      <c r="J232" s="58" t="s">
        <v>638</v>
      </c>
      <c r="K232" s="58" t="s">
        <v>639</v>
      </c>
      <c r="L232" s="58" t="s">
        <v>603</v>
      </c>
      <c r="M232" s="58" t="s">
        <v>604</v>
      </c>
      <c r="N232" s="58" t="s">
        <v>605</v>
      </c>
      <c r="O232" s="58" t="s">
        <v>606</v>
      </c>
      <c r="P232" s="59"/>
    </row>
    <row r="233" spans="1:16">
      <c r="A233" s="58" t="s">
        <v>779</v>
      </c>
      <c r="B233" s="58" t="s">
        <v>595</v>
      </c>
      <c r="C233" s="58" t="s">
        <v>774</v>
      </c>
      <c r="D233" s="58" t="s">
        <v>774</v>
      </c>
      <c r="E233" s="58" t="s">
        <v>641</v>
      </c>
      <c r="F233" s="58" t="s">
        <v>599</v>
      </c>
      <c r="G233" s="58" t="s">
        <v>599</v>
      </c>
      <c r="H233" s="58" t="s">
        <v>599</v>
      </c>
      <c r="I233" s="58">
        <v>44500</v>
      </c>
      <c r="J233" s="58" t="s">
        <v>638</v>
      </c>
      <c r="K233" s="58" t="s">
        <v>639</v>
      </c>
      <c r="L233" s="58" t="s">
        <v>603</v>
      </c>
      <c r="M233" s="58" t="s">
        <v>604</v>
      </c>
      <c r="N233" s="58" t="s">
        <v>605</v>
      </c>
      <c r="O233" s="58" t="s">
        <v>606</v>
      </c>
      <c r="P233" s="59"/>
    </row>
    <row r="234" spans="1:16">
      <c r="A234" s="58" t="s">
        <v>780</v>
      </c>
      <c r="B234" s="58" t="s">
        <v>595</v>
      </c>
      <c r="C234" s="58" t="s">
        <v>774</v>
      </c>
      <c r="D234" s="58" t="s">
        <v>774</v>
      </c>
      <c r="E234" s="58" t="s">
        <v>643</v>
      </c>
      <c r="F234" s="58" t="s">
        <v>599</v>
      </c>
      <c r="G234" s="58" t="s">
        <v>599</v>
      </c>
      <c r="H234" s="58" t="s">
        <v>599</v>
      </c>
      <c r="I234" s="58">
        <v>44500</v>
      </c>
      <c r="J234" s="58" t="s">
        <v>644</v>
      </c>
      <c r="K234" s="58" t="s">
        <v>645</v>
      </c>
      <c r="L234" s="58" t="s">
        <v>603</v>
      </c>
      <c r="M234" s="58" t="s">
        <v>604</v>
      </c>
      <c r="N234" s="58" t="s">
        <v>605</v>
      </c>
      <c r="O234" s="58" t="s">
        <v>606</v>
      </c>
      <c r="P234" s="59"/>
    </row>
    <row r="235" spans="1:16">
      <c r="A235" s="58" t="s">
        <v>781</v>
      </c>
      <c r="B235" s="58" t="s">
        <v>595</v>
      </c>
      <c r="C235" s="58" t="s">
        <v>774</v>
      </c>
      <c r="D235" s="58" t="s">
        <v>774</v>
      </c>
      <c r="E235" s="58" t="s">
        <v>647</v>
      </c>
      <c r="F235" s="58" t="s">
        <v>599</v>
      </c>
      <c r="G235" s="58" t="s">
        <v>599</v>
      </c>
      <c r="H235" s="58" t="s">
        <v>599</v>
      </c>
      <c r="I235" s="58">
        <v>44500</v>
      </c>
      <c r="J235" s="58" t="s">
        <v>644</v>
      </c>
      <c r="K235" s="58" t="s">
        <v>645</v>
      </c>
      <c r="L235" s="58" t="s">
        <v>603</v>
      </c>
      <c r="M235" s="58" t="s">
        <v>604</v>
      </c>
      <c r="N235" s="58" t="s">
        <v>605</v>
      </c>
      <c r="O235" s="58" t="s">
        <v>606</v>
      </c>
      <c r="P235" s="59"/>
    </row>
    <row r="236" spans="1:16">
      <c r="A236" s="58" t="s">
        <v>782</v>
      </c>
      <c r="B236" s="58" t="s">
        <v>595</v>
      </c>
      <c r="C236" s="58" t="s">
        <v>774</v>
      </c>
      <c r="D236" s="58" t="s">
        <v>774</v>
      </c>
      <c r="E236" s="58" t="s">
        <v>649</v>
      </c>
      <c r="F236" s="58" t="s">
        <v>599</v>
      </c>
      <c r="G236" s="58" t="s">
        <v>599</v>
      </c>
      <c r="H236" s="58" t="s">
        <v>599</v>
      </c>
      <c r="I236" s="58">
        <v>59000</v>
      </c>
      <c r="J236" s="58" t="s">
        <v>631</v>
      </c>
      <c r="K236" s="58" t="s">
        <v>651</v>
      </c>
      <c r="L236" s="58" t="s">
        <v>603</v>
      </c>
      <c r="M236" s="58" t="s">
        <v>604</v>
      </c>
      <c r="N236" s="58" t="s">
        <v>605</v>
      </c>
      <c r="O236" s="58" t="s">
        <v>606</v>
      </c>
      <c r="P236" s="59"/>
    </row>
    <row r="237" spans="1:16">
      <c r="A237" s="58" t="s">
        <v>783</v>
      </c>
      <c r="B237" s="58" t="s">
        <v>595</v>
      </c>
      <c r="C237" s="58" t="s">
        <v>774</v>
      </c>
      <c r="D237" s="58" t="s">
        <v>774</v>
      </c>
      <c r="E237" s="58" t="s">
        <v>653</v>
      </c>
      <c r="F237" s="58" t="s">
        <v>599</v>
      </c>
      <c r="G237" s="58" t="s">
        <v>599</v>
      </c>
      <c r="H237" s="58" t="s">
        <v>599</v>
      </c>
      <c r="I237" s="58">
        <v>59000</v>
      </c>
      <c r="J237" s="58" t="s">
        <v>631</v>
      </c>
      <c r="K237" s="58" t="s">
        <v>651</v>
      </c>
      <c r="L237" s="58" t="s">
        <v>603</v>
      </c>
      <c r="M237" s="58" t="s">
        <v>604</v>
      </c>
      <c r="N237" s="58" t="s">
        <v>605</v>
      </c>
      <c r="O237" s="58" t="s">
        <v>606</v>
      </c>
      <c r="P237" s="59"/>
    </row>
    <row r="238" spans="1:16">
      <c r="A238" s="58" t="s">
        <v>784</v>
      </c>
      <c r="B238" s="58" t="s">
        <v>595</v>
      </c>
      <c r="C238" s="58" t="s">
        <v>774</v>
      </c>
      <c r="D238" s="58" t="s">
        <v>774</v>
      </c>
      <c r="E238" s="58" t="s">
        <v>655</v>
      </c>
      <c r="F238" s="58" t="s">
        <v>599</v>
      </c>
      <c r="G238" s="58" t="s">
        <v>599</v>
      </c>
      <c r="H238" s="58" t="s">
        <v>599</v>
      </c>
      <c r="I238" s="58">
        <v>57000</v>
      </c>
      <c r="J238" s="58" t="s">
        <v>657</v>
      </c>
      <c r="K238" s="58" t="s">
        <v>658</v>
      </c>
      <c r="L238" s="58" t="s">
        <v>603</v>
      </c>
      <c r="M238" s="58" t="s">
        <v>604</v>
      </c>
      <c r="N238" s="58" t="s">
        <v>605</v>
      </c>
      <c r="O238" s="58" t="s">
        <v>606</v>
      </c>
      <c r="P238" s="59"/>
    </row>
    <row r="239" spans="1:16">
      <c r="A239" s="58" t="s">
        <v>785</v>
      </c>
      <c r="B239" s="58" t="s">
        <v>595</v>
      </c>
      <c r="C239" s="58" t="s">
        <v>774</v>
      </c>
      <c r="D239" s="58" t="s">
        <v>774</v>
      </c>
      <c r="E239" s="58" t="s">
        <v>660</v>
      </c>
      <c r="F239" s="58" t="s">
        <v>599</v>
      </c>
      <c r="G239" s="58" t="s">
        <v>599</v>
      </c>
      <c r="H239" s="58" t="s">
        <v>599</v>
      </c>
      <c r="I239" s="58">
        <v>57000</v>
      </c>
      <c r="J239" s="58" t="s">
        <v>657</v>
      </c>
      <c r="K239" s="58" t="s">
        <v>658</v>
      </c>
      <c r="L239" s="58" t="s">
        <v>603</v>
      </c>
      <c r="M239" s="58" t="s">
        <v>604</v>
      </c>
      <c r="N239" s="58" t="s">
        <v>605</v>
      </c>
      <c r="O239" s="58" t="s">
        <v>606</v>
      </c>
      <c r="P239" s="59"/>
    </row>
    <row r="240" spans="1:16">
      <c r="A240" s="58" t="s">
        <v>786</v>
      </c>
      <c r="B240" s="58" t="s">
        <v>595</v>
      </c>
      <c r="C240" s="58" t="s">
        <v>787</v>
      </c>
      <c r="D240" s="58" t="s">
        <v>788</v>
      </c>
      <c r="E240" s="58" t="s">
        <v>789</v>
      </c>
      <c r="F240" s="58" t="s">
        <v>599</v>
      </c>
      <c r="G240" s="58" t="s">
        <v>599</v>
      </c>
      <c r="H240" s="58" t="s">
        <v>599</v>
      </c>
      <c r="I240" s="58">
        <v>38000</v>
      </c>
      <c r="J240" s="58" t="s">
        <v>666</v>
      </c>
      <c r="K240" s="58" t="s">
        <v>667</v>
      </c>
      <c r="L240" s="58" t="s">
        <v>603</v>
      </c>
      <c r="M240" s="58" t="s">
        <v>604</v>
      </c>
      <c r="N240" s="58" t="s">
        <v>605</v>
      </c>
      <c r="O240" s="58" t="s">
        <v>606</v>
      </c>
      <c r="P240" s="59"/>
    </row>
    <row r="241" spans="1:16">
      <c r="A241" s="58" t="s">
        <v>790</v>
      </c>
      <c r="B241" s="58" t="s">
        <v>595</v>
      </c>
      <c r="C241" s="58" t="s">
        <v>787</v>
      </c>
      <c r="D241" s="58" t="s">
        <v>788</v>
      </c>
      <c r="E241" s="58" t="s">
        <v>791</v>
      </c>
      <c r="F241" s="58" t="s">
        <v>599</v>
      </c>
      <c r="G241" s="58" t="s">
        <v>599</v>
      </c>
      <c r="H241" s="58" t="s">
        <v>599</v>
      </c>
      <c r="I241" s="58">
        <v>38000</v>
      </c>
      <c r="J241" s="58" t="s">
        <v>666</v>
      </c>
      <c r="K241" s="58" t="s">
        <v>667</v>
      </c>
      <c r="L241" s="58" t="s">
        <v>603</v>
      </c>
      <c r="M241" s="58" t="s">
        <v>604</v>
      </c>
      <c r="N241" s="58" t="s">
        <v>605</v>
      </c>
      <c r="O241" s="58" t="s">
        <v>606</v>
      </c>
      <c r="P241" s="59"/>
    </row>
    <row r="242" spans="1:16">
      <c r="A242" s="58" t="s">
        <v>792</v>
      </c>
      <c r="B242" s="58" t="s">
        <v>595</v>
      </c>
      <c r="C242" s="58" t="s">
        <v>787</v>
      </c>
      <c r="D242" s="58" t="s">
        <v>788</v>
      </c>
      <c r="E242" s="58" t="s">
        <v>793</v>
      </c>
      <c r="F242" s="58" t="s">
        <v>599</v>
      </c>
      <c r="G242" s="58" t="s">
        <v>599</v>
      </c>
      <c r="H242" s="58" t="s">
        <v>599</v>
      </c>
      <c r="I242" s="58">
        <v>38000</v>
      </c>
      <c r="J242" s="58" t="s">
        <v>666</v>
      </c>
      <c r="K242" s="58" t="s">
        <v>667</v>
      </c>
      <c r="L242" s="58" t="s">
        <v>603</v>
      </c>
      <c r="M242" s="58" t="s">
        <v>604</v>
      </c>
      <c r="N242" s="58" t="s">
        <v>605</v>
      </c>
      <c r="O242" s="58" t="s">
        <v>606</v>
      </c>
      <c r="P242" s="59"/>
    </row>
    <row r="243" spans="1:16">
      <c r="A243" s="58" t="s">
        <v>794</v>
      </c>
      <c r="B243" s="58" t="s">
        <v>595</v>
      </c>
      <c r="C243" s="58" t="s">
        <v>787</v>
      </c>
      <c r="D243" s="58" t="s">
        <v>788</v>
      </c>
      <c r="E243" s="58" t="s">
        <v>795</v>
      </c>
      <c r="F243" s="58" t="s">
        <v>599</v>
      </c>
      <c r="G243" s="58" t="s">
        <v>599</v>
      </c>
      <c r="H243" s="58" t="s">
        <v>599</v>
      </c>
      <c r="I243" s="58">
        <v>38000</v>
      </c>
      <c r="J243" s="58" t="s">
        <v>666</v>
      </c>
      <c r="K243" s="58" t="s">
        <v>667</v>
      </c>
      <c r="L243" s="58" t="s">
        <v>603</v>
      </c>
      <c r="M243" s="58" t="s">
        <v>604</v>
      </c>
      <c r="N243" s="58" t="s">
        <v>605</v>
      </c>
      <c r="O243" s="58" t="s">
        <v>606</v>
      </c>
      <c r="P243" s="59"/>
    </row>
    <row r="244" spans="1:16">
      <c r="A244" s="58" t="s">
        <v>796</v>
      </c>
      <c r="B244" s="58" t="s">
        <v>595</v>
      </c>
      <c r="C244" s="58" t="s">
        <v>787</v>
      </c>
      <c r="D244" s="58" t="s">
        <v>788</v>
      </c>
      <c r="E244" s="58" t="s">
        <v>797</v>
      </c>
      <c r="F244" s="58" t="s">
        <v>599</v>
      </c>
      <c r="G244" s="58" t="s">
        <v>599</v>
      </c>
      <c r="H244" s="58" t="s">
        <v>599</v>
      </c>
      <c r="I244" s="58">
        <v>38000</v>
      </c>
      <c r="J244" s="58" t="s">
        <v>666</v>
      </c>
      <c r="K244" s="58" t="s">
        <v>667</v>
      </c>
      <c r="L244" s="58" t="s">
        <v>603</v>
      </c>
      <c r="M244" s="58" t="s">
        <v>604</v>
      </c>
      <c r="N244" s="58" t="s">
        <v>605</v>
      </c>
      <c r="O244" s="58" t="s">
        <v>606</v>
      </c>
      <c r="P244" s="59"/>
    </row>
    <row r="245" spans="1:16">
      <c r="A245" s="58" t="s">
        <v>798</v>
      </c>
      <c r="B245" s="58" t="s">
        <v>595</v>
      </c>
      <c r="C245" s="58" t="s">
        <v>787</v>
      </c>
      <c r="D245" s="58" t="s">
        <v>788</v>
      </c>
      <c r="E245" s="58" t="s">
        <v>799</v>
      </c>
      <c r="F245" s="58" t="s">
        <v>599</v>
      </c>
      <c r="G245" s="58" t="s">
        <v>599</v>
      </c>
      <c r="H245" s="58" t="s">
        <v>599</v>
      </c>
      <c r="I245" s="58">
        <v>38000</v>
      </c>
      <c r="J245" s="58" t="s">
        <v>666</v>
      </c>
      <c r="K245" s="58" t="s">
        <v>667</v>
      </c>
      <c r="L245" s="58" t="s">
        <v>603</v>
      </c>
      <c r="M245" s="58" t="s">
        <v>604</v>
      </c>
      <c r="N245" s="58" t="s">
        <v>605</v>
      </c>
      <c r="O245" s="58" t="s">
        <v>606</v>
      </c>
      <c r="P245" s="59"/>
    </row>
    <row r="246" spans="1:16">
      <c r="A246" s="58" t="s">
        <v>800</v>
      </c>
      <c r="B246" s="58" t="s">
        <v>595</v>
      </c>
      <c r="C246" s="58" t="s">
        <v>787</v>
      </c>
      <c r="D246" s="58" t="s">
        <v>788</v>
      </c>
      <c r="E246" s="58" t="s">
        <v>801</v>
      </c>
      <c r="F246" s="58" t="s">
        <v>599</v>
      </c>
      <c r="G246" s="58" t="s">
        <v>599</v>
      </c>
      <c r="H246" s="58" t="s">
        <v>599</v>
      </c>
      <c r="I246" s="58">
        <v>52000</v>
      </c>
      <c r="J246" s="58" t="s">
        <v>680</v>
      </c>
      <c r="K246" s="58" t="s">
        <v>681</v>
      </c>
      <c r="L246" s="58" t="s">
        <v>603</v>
      </c>
      <c r="M246" s="58" t="s">
        <v>604</v>
      </c>
      <c r="N246" s="58" t="s">
        <v>605</v>
      </c>
      <c r="O246" s="58" t="s">
        <v>606</v>
      </c>
      <c r="P246" s="59"/>
    </row>
    <row r="247" spans="1:16">
      <c r="A247" s="58" t="s">
        <v>802</v>
      </c>
      <c r="B247" s="58" t="s">
        <v>595</v>
      </c>
      <c r="C247" s="58" t="s">
        <v>787</v>
      </c>
      <c r="D247" s="58" t="s">
        <v>788</v>
      </c>
      <c r="E247" s="58" t="s">
        <v>803</v>
      </c>
      <c r="F247" s="58" t="s">
        <v>599</v>
      </c>
      <c r="G247" s="58" t="s">
        <v>599</v>
      </c>
      <c r="H247" s="58" t="s">
        <v>599</v>
      </c>
      <c r="I247" s="58">
        <v>52000</v>
      </c>
      <c r="J247" s="58" t="s">
        <v>680</v>
      </c>
      <c r="K247" s="58" t="s">
        <v>681</v>
      </c>
      <c r="L247" s="58" t="s">
        <v>603</v>
      </c>
      <c r="M247" s="58" t="s">
        <v>604</v>
      </c>
      <c r="N247" s="58" t="s">
        <v>605</v>
      </c>
      <c r="O247" s="58" t="s">
        <v>606</v>
      </c>
      <c r="P247" s="59"/>
    </row>
    <row r="248" spans="1:16">
      <c r="A248" s="58" t="s">
        <v>804</v>
      </c>
      <c r="B248" s="58" t="s">
        <v>595</v>
      </c>
      <c r="C248" s="58" t="s">
        <v>787</v>
      </c>
      <c r="D248" s="58" t="s">
        <v>788</v>
      </c>
      <c r="E248" s="58" t="s">
        <v>805</v>
      </c>
      <c r="F248" s="58" t="s">
        <v>599</v>
      </c>
      <c r="G248" s="58" t="s">
        <v>599</v>
      </c>
      <c r="H248" s="58" t="s">
        <v>599</v>
      </c>
      <c r="I248" s="58">
        <v>52000</v>
      </c>
      <c r="J248" s="58" t="s">
        <v>680</v>
      </c>
      <c r="K248" s="58" t="s">
        <v>681</v>
      </c>
      <c r="L248" s="58" t="s">
        <v>603</v>
      </c>
      <c r="M248" s="58" t="s">
        <v>604</v>
      </c>
      <c r="N248" s="58" t="s">
        <v>605</v>
      </c>
      <c r="O248" s="58" t="s">
        <v>606</v>
      </c>
      <c r="P248" s="59"/>
    </row>
    <row r="249" spans="1:16">
      <c r="A249" s="58" t="s">
        <v>806</v>
      </c>
      <c r="B249" s="58" t="s">
        <v>595</v>
      </c>
      <c r="C249" s="58" t="s">
        <v>787</v>
      </c>
      <c r="D249" s="58" t="s">
        <v>788</v>
      </c>
      <c r="E249" s="58" t="s">
        <v>807</v>
      </c>
      <c r="F249" s="58" t="s">
        <v>599</v>
      </c>
      <c r="G249" s="58" t="s">
        <v>599</v>
      </c>
      <c r="H249" s="58" t="s">
        <v>599</v>
      </c>
      <c r="I249" s="58">
        <v>52000</v>
      </c>
      <c r="J249" s="58" t="s">
        <v>680</v>
      </c>
      <c r="K249" s="58" t="s">
        <v>681</v>
      </c>
      <c r="L249" s="58" t="s">
        <v>603</v>
      </c>
      <c r="M249" s="58" t="s">
        <v>604</v>
      </c>
      <c r="N249" s="58" t="s">
        <v>605</v>
      </c>
      <c r="O249" s="58" t="s">
        <v>606</v>
      </c>
      <c r="P249" s="59"/>
    </row>
    <row r="250" spans="1:16">
      <c r="A250" s="58" t="s">
        <v>808</v>
      </c>
      <c r="B250" s="58" t="s">
        <v>595</v>
      </c>
      <c r="C250" s="58" t="s">
        <v>787</v>
      </c>
      <c r="D250" s="58" t="s">
        <v>788</v>
      </c>
      <c r="E250" s="58" t="s">
        <v>809</v>
      </c>
      <c r="F250" s="58" t="s">
        <v>599</v>
      </c>
      <c r="G250" s="58" t="s">
        <v>599</v>
      </c>
      <c r="H250" s="58" t="s">
        <v>599</v>
      </c>
      <c r="I250" s="58">
        <v>52000</v>
      </c>
      <c r="J250" s="58" t="s">
        <v>680</v>
      </c>
      <c r="K250" s="58" t="s">
        <v>681</v>
      </c>
      <c r="L250" s="58" t="s">
        <v>603</v>
      </c>
      <c r="M250" s="58" t="s">
        <v>604</v>
      </c>
      <c r="N250" s="58" t="s">
        <v>605</v>
      </c>
      <c r="O250" s="58" t="s">
        <v>606</v>
      </c>
      <c r="P250" s="59"/>
    </row>
    <row r="251" spans="1:16">
      <c r="A251" s="58" t="s">
        <v>810</v>
      </c>
      <c r="B251" s="58" t="s">
        <v>595</v>
      </c>
      <c r="C251" s="58" t="s">
        <v>787</v>
      </c>
      <c r="D251" s="58" t="s">
        <v>788</v>
      </c>
      <c r="E251" s="58" t="s">
        <v>811</v>
      </c>
      <c r="F251" s="58" t="s">
        <v>599</v>
      </c>
      <c r="G251" s="58" t="s">
        <v>599</v>
      </c>
      <c r="H251" s="58" t="s">
        <v>599</v>
      </c>
      <c r="I251" s="58">
        <v>52000</v>
      </c>
      <c r="J251" s="58" t="s">
        <v>680</v>
      </c>
      <c r="K251" s="58" t="s">
        <v>681</v>
      </c>
      <c r="L251" s="58" t="s">
        <v>603</v>
      </c>
      <c r="M251" s="58" t="s">
        <v>604</v>
      </c>
      <c r="N251" s="58" t="s">
        <v>605</v>
      </c>
      <c r="O251" s="58" t="s">
        <v>606</v>
      </c>
      <c r="P251" s="59"/>
    </row>
    <row r="252" spans="1:16">
      <c r="A252" s="58" t="s">
        <v>1052</v>
      </c>
      <c r="B252" s="58" t="s">
        <v>595</v>
      </c>
      <c r="C252" s="58" t="s">
        <v>787</v>
      </c>
      <c r="D252" s="58" t="s">
        <v>788</v>
      </c>
      <c r="E252" s="58" t="s">
        <v>989</v>
      </c>
      <c r="F252" s="58" t="s">
        <v>599</v>
      </c>
      <c r="G252" s="58" t="s">
        <v>599</v>
      </c>
      <c r="H252" s="58" t="s">
        <v>599</v>
      </c>
      <c r="I252" s="58">
        <v>64000</v>
      </c>
      <c r="J252" s="58" t="s">
        <v>614</v>
      </c>
      <c r="K252" s="58" t="s">
        <v>883</v>
      </c>
      <c r="L252" s="58" t="s">
        <v>603</v>
      </c>
      <c r="M252" s="58" t="s">
        <v>604</v>
      </c>
      <c r="N252" s="58" t="s">
        <v>605</v>
      </c>
      <c r="O252" s="58" t="s">
        <v>606</v>
      </c>
      <c r="P252" s="59"/>
    </row>
    <row r="253" spans="1:16">
      <c r="A253" s="58" t="s">
        <v>1053</v>
      </c>
      <c r="B253" s="58" t="s">
        <v>595</v>
      </c>
      <c r="C253" s="58" t="s">
        <v>787</v>
      </c>
      <c r="D253" s="58" t="s">
        <v>788</v>
      </c>
      <c r="E253" s="58" t="s">
        <v>990</v>
      </c>
      <c r="F253" s="58" t="s">
        <v>599</v>
      </c>
      <c r="G253" s="58" t="s">
        <v>599</v>
      </c>
      <c r="H253" s="58" t="s">
        <v>599</v>
      </c>
      <c r="I253" s="58">
        <v>64000</v>
      </c>
      <c r="J253" s="58" t="s">
        <v>614</v>
      </c>
      <c r="K253" s="58" t="s">
        <v>883</v>
      </c>
      <c r="L253" s="58" t="s">
        <v>603</v>
      </c>
      <c r="M253" s="58" t="s">
        <v>604</v>
      </c>
      <c r="N253" s="58" t="s">
        <v>605</v>
      </c>
      <c r="O253" s="58" t="s">
        <v>606</v>
      </c>
      <c r="P253" s="59"/>
    </row>
    <row r="254" spans="1:16">
      <c r="A254" s="58" t="s">
        <v>1054</v>
      </c>
      <c r="B254" s="58" t="s">
        <v>595</v>
      </c>
      <c r="C254" s="58" t="s">
        <v>787</v>
      </c>
      <c r="D254" s="58" t="s">
        <v>788</v>
      </c>
      <c r="E254" s="58" t="s">
        <v>991</v>
      </c>
      <c r="F254" s="58" t="s">
        <v>599</v>
      </c>
      <c r="G254" s="58" t="s">
        <v>599</v>
      </c>
      <c r="H254" s="58" t="s">
        <v>599</v>
      </c>
      <c r="I254" s="58">
        <v>64000</v>
      </c>
      <c r="J254" s="58" t="s">
        <v>614</v>
      </c>
      <c r="K254" s="58" t="s">
        <v>883</v>
      </c>
      <c r="L254" s="58" t="s">
        <v>603</v>
      </c>
      <c r="M254" s="58" t="s">
        <v>604</v>
      </c>
      <c r="N254" s="58" t="s">
        <v>605</v>
      </c>
      <c r="O254" s="58" t="s">
        <v>606</v>
      </c>
      <c r="P254" s="59"/>
    </row>
    <row r="255" spans="1:16">
      <c r="A255" s="58" t="s">
        <v>1055</v>
      </c>
      <c r="B255" s="58" t="s">
        <v>595</v>
      </c>
      <c r="C255" s="58" t="s">
        <v>787</v>
      </c>
      <c r="D255" s="58" t="s">
        <v>788</v>
      </c>
      <c r="E255" s="58" t="s">
        <v>992</v>
      </c>
      <c r="F255" s="58" t="s">
        <v>599</v>
      </c>
      <c r="G255" s="58" t="s">
        <v>599</v>
      </c>
      <c r="H255" s="58" t="s">
        <v>599</v>
      </c>
      <c r="I255" s="58">
        <v>64000</v>
      </c>
      <c r="J255" s="58" t="s">
        <v>614</v>
      </c>
      <c r="K255" s="58" t="s">
        <v>883</v>
      </c>
      <c r="L255" s="58" t="s">
        <v>603</v>
      </c>
      <c r="M255" s="58" t="s">
        <v>604</v>
      </c>
      <c r="N255" s="58" t="s">
        <v>605</v>
      </c>
      <c r="O255" s="58" t="s">
        <v>606</v>
      </c>
      <c r="P255" s="59"/>
    </row>
    <row r="256" spans="1:16">
      <c r="A256" s="58" t="s">
        <v>1056</v>
      </c>
      <c r="B256" s="58" t="s">
        <v>595</v>
      </c>
      <c r="C256" s="58" t="s">
        <v>787</v>
      </c>
      <c r="D256" s="58" t="s">
        <v>788</v>
      </c>
      <c r="E256" s="58" t="s">
        <v>993</v>
      </c>
      <c r="F256" s="58" t="s">
        <v>599</v>
      </c>
      <c r="G256" s="58" t="s">
        <v>599</v>
      </c>
      <c r="H256" s="58" t="s">
        <v>599</v>
      </c>
      <c r="I256" s="58">
        <v>64000</v>
      </c>
      <c r="J256" s="58" t="s">
        <v>614</v>
      </c>
      <c r="K256" s="58" t="s">
        <v>883</v>
      </c>
      <c r="L256" s="58" t="s">
        <v>603</v>
      </c>
      <c r="M256" s="58" t="s">
        <v>604</v>
      </c>
      <c r="N256" s="58" t="s">
        <v>605</v>
      </c>
      <c r="O256" s="58" t="s">
        <v>606</v>
      </c>
      <c r="P256" s="59"/>
    </row>
    <row r="257" spans="1:16">
      <c r="A257" s="58" t="s">
        <v>1057</v>
      </c>
      <c r="B257" s="58" t="s">
        <v>595</v>
      </c>
      <c r="C257" s="58" t="s">
        <v>787</v>
      </c>
      <c r="D257" s="58" t="s">
        <v>788</v>
      </c>
      <c r="E257" s="58" t="s">
        <v>994</v>
      </c>
      <c r="F257" s="58" t="s">
        <v>599</v>
      </c>
      <c r="G257" s="58" t="s">
        <v>599</v>
      </c>
      <c r="H257" s="58" t="s">
        <v>599</v>
      </c>
      <c r="I257" s="58">
        <v>64000</v>
      </c>
      <c r="J257" s="58" t="s">
        <v>614</v>
      </c>
      <c r="K257" s="58" t="s">
        <v>883</v>
      </c>
      <c r="L257" s="58" t="s">
        <v>603</v>
      </c>
      <c r="M257" s="58" t="s">
        <v>604</v>
      </c>
      <c r="N257" s="58" t="s">
        <v>605</v>
      </c>
      <c r="O257" s="58" t="s">
        <v>606</v>
      </c>
      <c r="P257" s="59"/>
    </row>
  </sheetData>
  <hyperlinks>
    <hyperlink ref="C10" r:id="rId3"/>
    <hyperlink ref="AF11" r:id="rId4"/>
  </hyperlinks>
  <pageMargins left="0.7" right="0.7" top="0.75" bottom="0.75" header="0.3" footer="0.3"/>
  <pageSetup orientation="portrait" horizontalDpi="0" verticalDpi="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9"/>
  <sheetViews>
    <sheetView zoomScale="80" zoomScaleNormal="80" workbookViewId="0">
      <selection activeCell="B9" sqref="B9"/>
    </sheetView>
  </sheetViews>
  <sheetFormatPr defaultRowHeight="15"/>
  <cols>
    <col min="21" max="21" width="22.42578125" customWidth="1"/>
    <col min="22" max="22" width="16.28515625" customWidth="1"/>
    <col min="23" max="23" width="17.7109375" customWidth="1"/>
    <col min="24" max="24" width="21.140625" customWidth="1"/>
    <col min="25" max="25" width="10" customWidth="1"/>
    <col min="26" max="26" width="8.140625" customWidth="1"/>
    <col min="27" max="27" width="36.5703125" customWidth="1"/>
    <col min="28" max="28" width="8.42578125" customWidth="1"/>
    <col min="29" max="29" width="22.42578125" customWidth="1"/>
    <col min="30" max="30" width="16.5703125" customWidth="1"/>
    <col min="31" max="31" width="7.28515625" customWidth="1"/>
    <col min="32" max="32" width="12.85546875" customWidth="1"/>
    <col min="33" max="33" width="6" customWidth="1"/>
    <col min="34" max="34" width="9" customWidth="1"/>
    <col min="35" max="35" width="10" customWidth="1"/>
    <col min="36" max="36" width="10.42578125" customWidth="1"/>
    <col min="37" max="37" width="6.85546875" customWidth="1"/>
    <col min="38" max="38" width="11.28515625" bestFit="1" customWidth="1"/>
  </cols>
  <sheetData>
    <row r="1" spans="1:2" s="61" customFormat="1"/>
    <row r="2" spans="1:2" s="61" customFormat="1"/>
    <row r="3" spans="1:2" s="61" customFormat="1"/>
    <row r="4" spans="1:2" s="61" customFormat="1"/>
    <row r="5" spans="1:2" s="61" customFormat="1"/>
    <row r="6" spans="1:2" s="61" customFormat="1"/>
    <row r="7" spans="1:2" s="61" customFormat="1"/>
    <row r="8" spans="1:2" s="61" customFormat="1" ht="18.75">
      <c r="B8" s="112" t="s">
        <v>1776</v>
      </c>
    </row>
    <row r="10" spans="1:2">
      <c r="A10" s="1" t="s">
        <v>1754</v>
      </c>
    </row>
    <row r="31" spans="1:22">
      <c r="A31" s="60" t="s">
        <v>580</v>
      </c>
      <c r="B31" s="60" t="s">
        <v>581</v>
      </c>
      <c r="C31" s="60" t="s">
        <v>582</v>
      </c>
      <c r="D31" s="60" t="s">
        <v>583</v>
      </c>
      <c r="E31" s="60" t="s">
        <v>584</v>
      </c>
      <c r="F31" s="60" t="s">
        <v>585</v>
      </c>
      <c r="G31" s="60" t="s">
        <v>586</v>
      </c>
      <c r="H31" s="60" t="s">
        <v>587</v>
      </c>
      <c r="I31" s="60" t="s">
        <v>588</v>
      </c>
      <c r="J31" s="60" t="s">
        <v>589</v>
      </c>
      <c r="K31" s="60" t="s">
        <v>8</v>
      </c>
      <c r="L31" s="60" t="s">
        <v>1353</v>
      </c>
      <c r="M31" s="60" t="s">
        <v>1354</v>
      </c>
      <c r="N31" s="60" t="s">
        <v>1355</v>
      </c>
      <c r="O31" s="60" t="s">
        <v>590</v>
      </c>
      <c r="P31" s="60" t="s">
        <v>591</v>
      </c>
      <c r="Q31" s="60" t="s">
        <v>592</v>
      </c>
      <c r="R31" s="60" t="s">
        <v>593</v>
      </c>
    </row>
    <row r="32" spans="1:22">
      <c r="A32" s="60" t="s">
        <v>1356</v>
      </c>
      <c r="B32" s="60" t="s">
        <v>595</v>
      </c>
      <c r="C32" s="60" t="s">
        <v>877</v>
      </c>
      <c r="D32" s="60" t="s">
        <v>877</v>
      </c>
      <c r="E32" s="60" t="s">
        <v>1357</v>
      </c>
      <c r="F32" s="60" t="s">
        <v>599</v>
      </c>
      <c r="G32" s="60" t="s">
        <v>599</v>
      </c>
      <c r="H32" s="60" t="s">
        <v>599</v>
      </c>
      <c r="I32" s="60">
        <v>42000</v>
      </c>
      <c r="J32" s="60" t="s">
        <v>878</v>
      </c>
      <c r="K32" s="60" t="s">
        <v>1358</v>
      </c>
      <c r="L32" s="60" t="s">
        <v>879</v>
      </c>
      <c r="M32" s="60" t="s">
        <v>1359</v>
      </c>
      <c r="N32" s="60" t="s">
        <v>1360</v>
      </c>
      <c r="O32" s="60" t="s">
        <v>1361</v>
      </c>
      <c r="P32" s="60" t="s">
        <v>813</v>
      </c>
      <c r="Q32" s="60" t="s">
        <v>605</v>
      </c>
      <c r="R32" s="60" t="s">
        <v>606</v>
      </c>
      <c r="U32" s="6" t="s">
        <v>1352</v>
      </c>
      <c r="V32" s="6" t="s">
        <v>812</v>
      </c>
    </row>
    <row r="33" spans="1:38" ht="120">
      <c r="A33" s="60" t="s">
        <v>1362</v>
      </c>
      <c r="B33" s="60" t="s">
        <v>595</v>
      </c>
      <c r="C33" s="60" t="s">
        <v>877</v>
      </c>
      <c r="D33" s="60" t="s">
        <v>877</v>
      </c>
      <c r="E33" s="60" t="s">
        <v>1363</v>
      </c>
      <c r="F33" s="60" t="s">
        <v>599</v>
      </c>
      <c r="G33" s="60" t="s">
        <v>599</v>
      </c>
      <c r="H33" s="60" t="s">
        <v>599</v>
      </c>
      <c r="I33" s="60">
        <v>47500</v>
      </c>
      <c r="J33" s="60" t="s">
        <v>657</v>
      </c>
      <c r="K33" s="60" t="s">
        <v>814</v>
      </c>
      <c r="L33" s="60" t="s">
        <v>846</v>
      </c>
      <c r="M33" s="60" t="s">
        <v>1359</v>
      </c>
      <c r="N33" s="60" t="s">
        <v>1364</v>
      </c>
      <c r="O33" s="60" t="s">
        <v>1361</v>
      </c>
      <c r="P33" s="60" t="s">
        <v>813</v>
      </c>
      <c r="Q33" s="60" t="s">
        <v>605</v>
      </c>
      <c r="R33" s="60" t="s">
        <v>606</v>
      </c>
      <c r="S33" s="60"/>
      <c r="U33" s="6" t="s">
        <v>6</v>
      </c>
      <c r="V33" s="4" t="s">
        <v>877</v>
      </c>
      <c r="W33" s="4" t="s">
        <v>970</v>
      </c>
      <c r="X33" s="4" t="s">
        <v>623</v>
      </c>
      <c r="Y33" s="4" t="s">
        <v>907</v>
      </c>
      <c r="Z33" s="4" t="s">
        <v>909</v>
      </c>
      <c r="AA33" s="4" t="s">
        <v>908</v>
      </c>
      <c r="AB33" s="4" t="s">
        <v>911</v>
      </c>
      <c r="AC33" s="4" t="s">
        <v>913</v>
      </c>
      <c r="AD33" s="4" t="s">
        <v>945</v>
      </c>
      <c r="AE33" s="4" t="s">
        <v>693</v>
      </c>
      <c r="AF33" s="4" t="s">
        <v>952</v>
      </c>
      <c r="AG33" s="4" t="s">
        <v>969</v>
      </c>
      <c r="AH33" s="4" t="s">
        <v>978</v>
      </c>
      <c r="AI33" s="4" t="s">
        <v>979</v>
      </c>
      <c r="AJ33" s="4" t="s">
        <v>988</v>
      </c>
      <c r="AK33" s="4" t="s">
        <v>774</v>
      </c>
      <c r="AL33" s="4" t="s">
        <v>7</v>
      </c>
    </row>
    <row r="34" spans="1:38">
      <c r="A34" s="60" t="s">
        <v>1365</v>
      </c>
      <c r="B34" s="60" t="s">
        <v>595</v>
      </c>
      <c r="C34" s="60" t="s">
        <v>877</v>
      </c>
      <c r="D34" s="60" t="s">
        <v>877</v>
      </c>
      <c r="E34" s="60" t="s">
        <v>1366</v>
      </c>
      <c r="F34" s="60" t="s">
        <v>599</v>
      </c>
      <c r="G34" s="60" t="s">
        <v>599</v>
      </c>
      <c r="H34" s="60" t="s">
        <v>599</v>
      </c>
      <c r="I34" s="60">
        <v>57000</v>
      </c>
      <c r="J34" s="60" t="s">
        <v>878</v>
      </c>
      <c r="K34" s="60" t="s">
        <v>1358</v>
      </c>
      <c r="L34" s="60" t="s">
        <v>656</v>
      </c>
      <c r="M34" s="60" t="s">
        <v>1367</v>
      </c>
      <c r="N34" s="60" t="s">
        <v>1368</v>
      </c>
      <c r="O34" s="60" t="s">
        <v>1361</v>
      </c>
      <c r="P34" s="60" t="s">
        <v>813</v>
      </c>
      <c r="Q34" s="60" t="s">
        <v>605</v>
      </c>
      <c r="R34" s="60" t="s">
        <v>606</v>
      </c>
      <c r="S34" s="60"/>
      <c r="U34" s="7" t="s">
        <v>1358</v>
      </c>
      <c r="V34" s="35">
        <v>57000</v>
      </c>
      <c r="W34" s="35">
        <v>58500</v>
      </c>
      <c r="X34" s="35"/>
      <c r="Y34" s="35">
        <v>57000</v>
      </c>
      <c r="Z34" s="35">
        <v>57000</v>
      </c>
      <c r="AA34" s="35">
        <v>58500</v>
      </c>
      <c r="AB34" s="35">
        <v>57000</v>
      </c>
      <c r="AC34" s="35">
        <v>58500</v>
      </c>
      <c r="AD34" s="35">
        <v>57000</v>
      </c>
      <c r="AE34" s="35"/>
      <c r="AF34" s="35">
        <v>57000</v>
      </c>
      <c r="AG34" s="35">
        <v>57000</v>
      </c>
      <c r="AH34" s="35">
        <v>57000</v>
      </c>
      <c r="AI34" s="35">
        <v>57000</v>
      </c>
      <c r="AJ34" s="35">
        <v>57000</v>
      </c>
      <c r="AK34" s="35"/>
      <c r="AL34" s="35">
        <v>58500</v>
      </c>
    </row>
    <row r="35" spans="1:38">
      <c r="A35" s="60" t="s">
        <v>1369</v>
      </c>
      <c r="B35" s="60" t="s">
        <v>595</v>
      </c>
      <c r="C35" s="60" t="s">
        <v>623</v>
      </c>
      <c r="D35" s="60" t="s">
        <v>623</v>
      </c>
      <c r="E35" s="60" t="s">
        <v>1370</v>
      </c>
      <c r="F35" s="60" t="s">
        <v>599</v>
      </c>
      <c r="G35" s="60" t="s">
        <v>599</v>
      </c>
      <c r="H35" s="60" t="s">
        <v>599</v>
      </c>
      <c r="I35" s="60">
        <v>36000</v>
      </c>
      <c r="J35" s="60" t="s">
        <v>1371</v>
      </c>
      <c r="K35" s="60" t="s">
        <v>870</v>
      </c>
      <c r="L35" s="60" t="s">
        <v>1372</v>
      </c>
      <c r="M35" s="60" t="s">
        <v>1373</v>
      </c>
      <c r="N35" s="60" t="s">
        <v>1374</v>
      </c>
      <c r="O35" s="60" t="s">
        <v>1361</v>
      </c>
      <c r="P35" s="60" t="s">
        <v>604</v>
      </c>
      <c r="Q35" s="60" t="s">
        <v>605</v>
      </c>
      <c r="R35" s="60" t="s">
        <v>606</v>
      </c>
      <c r="S35" s="60"/>
      <c r="U35" s="7" t="s">
        <v>814</v>
      </c>
      <c r="V35" s="35">
        <v>47500</v>
      </c>
      <c r="W35" s="35"/>
      <c r="X35" s="35"/>
      <c r="Y35" s="35">
        <v>47500</v>
      </c>
      <c r="Z35" s="35">
        <v>47500</v>
      </c>
      <c r="AA35" s="35"/>
      <c r="AB35" s="35">
        <v>47500</v>
      </c>
      <c r="AC35" s="35"/>
      <c r="AD35" s="35">
        <v>47500</v>
      </c>
      <c r="AE35" s="35"/>
      <c r="AF35" s="35">
        <v>47500</v>
      </c>
      <c r="AG35" s="35">
        <v>47500</v>
      </c>
      <c r="AH35" s="35">
        <v>47500</v>
      </c>
      <c r="AI35" s="35">
        <v>47500</v>
      </c>
      <c r="AJ35" s="35">
        <v>47500</v>
      </c>
      <c r="AK35" s="35"/>
      <c r="AL35" s="35">
        <v>47500</v>
      </c>
    </row>
    <row r="36" spans="1:38">
      <c r="A36" s="60" t="s">
        <v>1375</v>
      </c>
      <c r="B36" s="60" t="s">
        <v>595</v>
      </c>
      <c r="C36" s="60" t="s">
        <v>623</v>
      </c>
      <c r="D36" s="60" t="s">
        <v>623</v>
      </c>
      <c r="E36" s="60" t="s">
        <v>1376</v>
      </c>
      <c r="F36" s="60" t="s">
        <v>599</v>
      </c>
      <c r="G36" s="60" t="s">
        <v>599</v>
      </c>
      <c r="H36" s="60" t="s">
        <v>599</v>
      </c>
      <c r="I36" s="60">
        <v>47500</v>
      </c>
      <c r="J36" s="60" t="s">
        <v>878</v>
      </c>
      <c r="K36" s="60" t="s">
        <v>870</v>
      </c>
      <c r="L36" s="60" t="s">
        <v>879</v>
      </c>
      <c r="M36" s="60" t="s">
        <v>1367</v>
      </c>
      <c r="N36" s="60" t="s">
        <v>1377</v>
      </c>
      <c r="O36" s="60" t="s">
        <v>1361</v>
      </c>
      <c r="P36" s="60" t="s">
        <v>604</v>
      </c>
      <c r="Q36" s="60" t="s">
        <v>605</v>
      </c>
      <c r="R36" s="60" t="s">
        <v>606</v>
      </c>
      <c r="S36" s="60"/>
      <c r="U36" s="7" t="s">
        <v>1403</v>
      </c>
      <c r="V36" s="35"/>
      <c r="W36" s="35">
        <v>47000</v>
      </c>
      <c r="X36" s="35"/>
      <c r="Y36" s="35"/>
      <c r="Z36" s="35"/>
      <c r="AA36" s="35">
        <v>47000</v>
      </c>
      <c r="AB36" s="35"/>
      <c r="AC36" s="35">
        <v>47000</v>
      </c>
      <c r="AD36" s="35"/>
      <c r="AE36" s="35"/>
      <c r="AF36" s="35"/>
      <c r="AG36" s="35"/>
      <c r="AH36" s="35"/>
      <c r="AI36" s="35"/>
      <c r="AJ36" s="35"/>
      <c r="AK36" s="35"/>
      <c r="AL36" s="35">
        <v>47000</v>
      </c>
    </row>
    <row r="37" spans="1:38">
      <c r="A37" s="60" t="s">
        <v>1378</v>
      </c>
      <c r="B37" s="60" t="s">
        <v>595</v>
      </c>
      <c r="C37" s="60" t="s">
        <v>623</v>
      </c>
      <c r="D37" s="60" t="s">
        <v>623</v>
      </c>
      <c r="E37" s="60" t="s">
        <v>1379</v>
      </c>
      <c r="F37" s="60" t="s">
        <v>599</v>
      </c>
      <c r="G37" s="60" t="s">
        <v>599</v>
      </c>
      <c r="H37" s="60" t="s">
        <v>599</v>
      </c>
      <c r="I37" s="60">
        <v>36000</v>
      </c>
      <c r="J37" s="60" t="s">
        <v>1371</v>
      </c>
      <c r="K37" s="60" t="s">
        <v>843</v>
      </c>
      <c r="L37" s="60" t="s">
        <v>1380</v>
      </c>
      <c r="M37" s="60" t="s">
        <v>1381</v>
      </c>
      <c r="N37" s="60" t="s">
        <v>1382</v>
      </c>
      <c r="O37" s="60" t="s">
        <v>1361</v>
      </c>
      <c r="P37" s="60" t="s">
        <v>604</v>
      </c>
      <c r="Q37" s="60" t="s">
        <v>605</v>
      </c>
      <c r="R37" s="60" t="s">
        <v>606</v>
      </c>
      <c r="S37" s="60"/>
      <c r="U37" s="7" t="s">
        <v>870</v>
      </c>
      <c r="V37" s="35"/>
      <c r="W37" s="35"/>
      <c r="X37" s="35">
        <v>47500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>
        <v>47500</v>
      </c>
      <c r="AL37" s="35">
        <v>47500</v>
      </c>
    </row>
    <row r="38" spans="1:38">
      <c r="A38" s="60" t="s">
        <v>1383</v>
      </c>
      <c r="B38" s="60" t="s">
        <v>595</v>
      </c>
      <c r="C38" s="60" t="s">
        <v>623</v>
      </c>
      <c r="D38" s="60" t="s">
        <v>623</v>
      </c>
      <c r="E38" s="60" t="s">
        <v>1384</v>
      </c>
      <c r="F38" s="60" t="s">
        <v>599</v>
      </c>
      <c r="G38" s="60" t="s">
        <v>599</v>
      </c>
      <c r="H38" s="60" t="s">
        <v>599</v>
      </c>
      <c r="I38" s="60">
        <v>36000</v>
      </c>
      <c r="J38" s="60" t="s">
        <v>1371</v>
      </c>
      <c r="K38" s="60" t="s">
        <v>843</v>
      </c>
      <c r="L38" s="60" t="s">
        <v>1380</v>
      </c>
      <c r="M38" s="60" t="s">
        <v>1381</v>
      </c>
      <c r="N38" s="60" t="s">
        <v>1382</v>
      </c>
      <c r="O38" s="60" t="s">
        <v>1361</v>
      </c>
      <c r="P38" s="60" t="s">
        <v>604</v>
      </c>
      <c r="Q38" s="60" t="s">
        <v>605</v>
      </c>
      <c r="R38" s="60" t="s">
        <v>606</v>
      </c>
      <c r="S38" s="60"/>
      <c r="U38" s="7" t="s">
        <v>1472</v>
      </c>
      <c r="V38" s="35"/>
      <c r="W38" s="35"/>
      <c r="X38" s="35"/>
      <c r="Y38" s="35"/>
      <c r="Z38" s="35"/>
      <c r="AA38" s="35"/>
      <c r="AB38" s="35"/>
      <c r="AC38" s="35"/>
      <c r="AD38" s="35"/>
      <c r="AE38" s="35">
        <v>34400</v>
      </c>
      <c r="AF38" s="35"/>
      <c r="AG38" s="35"/>
      <c r="AH38" s="35"/>
      <c r="AI38" s="35"/>
      <c r="AJ38" s="35"/>
      <c r="AK38" s="35"/>
      <c r="AL38" s="35">
        <v>34400</v>
      </c>
    </row>
    <row r="39" spans="1:38">
      <c r="A39" s="60" t="s">
        <v>1385</v>
      </c>
      <c r="B39" s="60" t="s">
        <v>595</v>
      </c>
      <c r="C39" s="60" t="s">
        <v>623</v>
      </c>
      <c r="D39" s="60" t="s">
        <v>623</v>
      </c>
      <c r="E39" s="60" t="s">
        <v>1386</v>
      </c>
      <c r="F39" s="60" t="s">
        <v>599</v>
      </c>
      <c r="G39" s="60" t="s">
        <v>599</v>
      </c>
      <c r="H39" s="60" t="s">
        <v>599</v>
      </c>
      <c r="I39" s="60">
        <v>36000</v>
      </c>
      <c r="J39" s="60" t="s">
        <v>1371</v>
      </c>
      <c r="K39" s="60" t="s">
        <v>870</v>
      </c>
      <c r="L39" s="60" t="s">
        <v>1372</v>
      </c>
      <c r="M39" s="60" t="s">
        <v>1373</v>
      </c>
      <c r="N39" s="60" t="s">
        <v>1374</v>
      </c>
      <c r="O39" s="60" t="s">
        <v>1361</v>
      </c>
      <c r="P39" s="60" t="s">
        <v>604</v>
      </c>
      <c r="Q39" s="60" t="s">
        <v>605</v>
      </c>
      <c r="R39" s="60" t="s">
        <v>606</v>
      </c>
      <c r="S39" s="60"/>
      <c r="U39" s="7" t="s">
        <v>843</v>
      </c>
      <c r="V39" s="35"/>
      <c r="W39" s="35"/>
      <c r="X39" s="35">
        <v>36000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>
        <v>36000</v>
      </c>
      <c r="AL39" s="35">
        <v>36000</v>
      </c>
    </row>
    <row r="40" spans="1:38">
      <c r="A40" s="60" t="s">
        <v>1387</v>
      </c>
      <c r="B40" s="60" t="s">
        <v>595</v>
      </c>
      <c r="C40" s="60" t="s">
        <v>623</v>
      </c>
      <c r="D40" s="60" t="s">
        <v>623</v>
      </c>
      <c r="E40" s="60" t="s">
        <v>1388</v>
      </c>
      <c r="F40" s="60" t="s">
        <v>599</v>
      </c>
      <c r="G40" s="60" t="s">
        <v>599</v>
      </c>
      <c r="H40" s="60" t="s">
        <v>599</v>
      </c>
      <c r="I40" s="60">
        <v>36000</v>
      </c>
      <c r="J40" s="60" t="s">
        <v>1371</v>
      </c>
      <c r="K40" s="60" t="s">
        <v>870</v>
      </c>
      <c r="L40" s="60" t="s">
        <v>1372</v>
      </c>
      <c r="M40" s="60" t="s">
        <v>1373</v>
      </c>
      <c r="N40" s="60" t="s">
        <v>1374</v>
      </c>
      <c r="O40" s="60" t="s">
        <v>1361</v>
      </c>
      <c r="P40" s="60" t="s">
        <v>604</v>
      </c>
      <c r="Q40" s="60" t="s">
        <v>605</v>
      </c>
      <c r="R40" s="60" t="s">
        <v>606</v>
      </c>
      <c r="S40" s="60"/>
      <c r="U40" s="7" t="s">
        <v>1489</v>
      </c>
      <c r="V40" s="35"/>
      <c r="W40" s="35"/>
      <c r="X40" s="35"/>
      <c r="Y40" s="35"/>
      <c r="Z40" s="35"/>
      <c r="AA40" s="35"/>
      <c r="AB40" s="35"/>
      <c r="AC40" s="35"/>
      <c r="AD40" s="35"/>
      <c r="AE40" s="35">
        <v>34400</v>
      </c>
      <c r="AF40" s="35"/>
      <c r="AG40" s="35"/>
      <c r="AH40" s="35"/>
      <c r="AI40" s="35"/>
      <c r="AJ40" s="35"/>
      <c r="AK40" s="35"/>
      <c r="AL40" s="35">
        <v>34400</v>
      </c>
    </row>
    <row r="41" spans="1:38">
      <c r="A41" s="60" t="s">
        <v>1389</v>
      </c>
      <c r="B41" s="60" t="s">
        <v>595</v>
      </c>
      <c r="C41" s="60" t="s">
        <v>623</v>
      </c>
      <c r="D41" s="60" t="s">
        <v>623</v>
      </c>
      <c r="E41" s="60" t="s">
        <v>1390</v>
      </c>
      <c r="F41" s="60" t="s">
        <v>599</v>
      </c>
      <c r="G41" s="60" t="s">
        <v>599</v>
      </c>
      <c r="H41" s="60" t="s">
        <v>599</v>
      </c>
      <c r="I41" s="60">
        <v>47500</v>
      </c>
      <c r="J41" s="60" t="s">
        <v>878</v>
      </c>
      <c r="K41" s="60" t="s">
        <v>870</v>
      </c>
      <c r="L41" s="60" t="s">
        <v>637</v>
      </c>
      <c r="M41" s="60" t="s">
        <v>1381</v>
      </c>
      <c r="N41" s="60" t="s">
        <v>1391</v>
      </c>
      <c r="O41" s="60" t="s">
        <v>1361</v>
      </c>
      <c r="P41" s="60" t="s">
        <v>604</v>
      </c>
      <c r="Q41" s="60" t="s">
        <v>605</v>
      </c>
      <c r="R41" s="60" t="s">
        <v>606</v>
      </c>
      <c r="S41" s="60"/>
      <c r="U41" s="7" t="s">
        <v>880</v>
      </c>
      <c r="V41" s="35"/>
      <c r="W41" s="35"/>
      <c r="X41" s="35"/>
      <c r="Y41" s="35"/>
      <c r="Z41" s="35"/>
      <c r="AA41" s="35"/>
      <c r="AB41" s="35"/>
      <c r="AC41" s="35"/>
      <c r="AD41" s="35"/>
      <c r="AE41" s="35">
        <v>46000</v>
      </c>
      <c r="AF41" s="35"/>
      <c r="AG41" s="35"/>
      <c r="AH41" s="35"/>
      <c r="AI41" s="35"/>
      <c r="AJ41" s="35"/>
      <c r="AK41" s="35"/>
      <c r="AL41" s="35">
        <v>46000</v>
      </c>
    </row>
    <row r="42" spans="1:38">
      <c r="A42" s="60" t="s">
        <v>1392</v>
      </c>
      <c r="B42" s="60" t="s">
        <v>595</v>
      </c>
      <c r="C42" s="60" t="s">
        <v>623</v>
      </c>
      <c r="D42" s="60" t="s">
        <v>623</v>
      </c>
      <c r="E42" s="60" t="s">
        <v>1393</v>
      </c>
      <c r="F42" s="60" t="s">
        <v>599</v>
      </c>
      <c r="G42" s="60" t="s">
        <v>599</v>
      </c>
      <c r="H42" s="60" t="s">
        <v>599</v>
      </c>
      <c r="I42" s="60">
        <v>47500</v>
      </c>
      <c r="J42" s="60" t="s">
        <v>878</v>
      </c>
      <c r="K42" s="60" t="s">
        <v>870</v>
      </c>
      <c r="L42" s="60" t="s">
        <v>637</v>
      </c>
      <c r="M42" s="60" t="s">
        <v>1381</v>
      </c>
      <c r="N42" s="60" t="s">
        <v>1391</v>
      </c>
      <c r="O42" s="60" t="s">
        <v>1361</v>
      </c>
      <c r="P42" s="60" t="s">
        <v>604</v>
      </c>
      <c r="Q42" s="60" t="s">
        <v>605</v>
      </c>
      <c r="R42" s="60" t="s">
        <v>606</v>
      </c>
      <c r="S42" s="60"/>
      <c r="U42" s="7" t="s">
        <v>1029</v>
      </c>
      <c r="V42" s="35"/>
      <c r="W42" s="35"/>
      <c r="X42" s="35"/>
      <c r="Y42" s="35"/>
      <c r="Z42" s="35"/>
      <c r="AA42" s="35"/>
      <c r="AB42" s="35"/>
      <c r="AC42" s="35"/>
      <c r="AD42" s="35"/>
      <c r="AE42" s="35">
        <v>57000</v>
      </c>
      <c r="AF42" s="35"/>
      <c r="AG42" s="35"/>
      <c r="AH42" s="35"/>
      <c r="AI42" s="35"/>
      <c r="AJ42" s="35"/>
      <c r="AK42" s="35"/>
      <c r="AL42" s="35">
        <v>57000</v>
      </c>
    </row>
    <row r="43" spans="1:38">
      <c r="A43" s="60" t="s">
        <v>1394</v>
      </c>
      <c r="B43" s="60" t="s">
        <v>595</v>
      </c>
      <c r="C43" s="60" t="s">
        <v>623</v>
      </c>
      <c r="D43" s="60" t="s">
        <v>623</v>
      </c>
      <c r="E43" s="60" t="s">
        <v>1395</v>
      </c>
      <c r="F43" s="60" t="s">
        <v>599</v>
      </c>
      <c r="G43" s="60" t="s">
        <v>599</v>
      </c>
      <c r="H43" s="60" t="s">
        <v>599</v>
      </c>
      <c r="I43" s="60">
        <v>47500</v>
      </c>
      <c r="J43" s="60" t="s">
        <v>878</v>
      </c>
      <c r="K43" s="60" t="s">
        <v>870</v>
      </c>
      <c r="L43" s="60" t="s">
        <v>879</v>
      </c>
      <c r="M43" s="60" t="s">
        <v>1367</v>
      </c>
      <c r="N43" s="60" t="s">
        <v>1377</v>
      </c>
      <c r="O43" s="60" t="s">
        <v>1361</v>
      </c>
      <c r="P43" s="60" t="s">
        <v>604</v>
      </c>
      <c r="Q43" s="60" t="s">
        <v>605</v>
      </c>
      <c r="R43" s="60" t="s">
        <v>606</v>
      </c>
      <c r="S43" s="60"/>
      <c r="U43" s="7" t="s">
        <v>1243</v>
      </c>
      <c r="V43" s="35"/>
      <c r="W43" s="35"/>
      <c r="X43" s="35"/>
      <c r="Y43" s="35"/>
      <c r="Z43" s="35"/>
      <c r="AA43" s="35"/>
      <c r="AB43" s="35"/>
      <c r="AC43" s="35"/>
      <c r="AD43" s="35"/>
      <c r="AE43" s="35">
        <v>57000</v>
      </c>
      <c r="AF43" s="35"/>
      <c r="AG43" s="35"/>
      <c r="AH43" s="35"/>
      <c r="AI43" s="35"/>
      <c r="AJ43" s="35"/>
      <c r="AK43" s="35"/>
      <c r="AL43" s="35">
        <v>57000</v>
      </c>
    </row>
    <row r="44" spans="1:38">
      <c r="A44" s="60" t="s">
        <v>1396</v>
      </c>
      <c r="B44" s="60" t="s">
        <v>595</v>
      </c>
      <c r="C44" s="60" t="s">
        <v>623</v>
      </c>
      <c r="D44" s="60" t="s">
        <v>623</v>
      </c>
      <c r="E44" s="60" t="s">
        <v>1397</v>
      </c>
      <c r="F44" s="60" t="s">
        <v>599</v>
      </c>
      <c r="G44" s="60" t="s">
        <v>599</v>
      </c>
      <c r="H44" s="60" t="s">
        <v>599</v>
      </c>
      <c r="I44" s="60">
        <v>47500</v>
      </c>
      <c r="J44" s="60" t="s">
        <v>878</v>
      </c>
      <c r="K44" s="60" t="s">
        <v>870</v>
      </c>
      <c r="L44" s="60" t="s">
        <v>879</v>
      </c>
      <c r="M44" s="60" t="s">
        <v>1367</v>
      </c>
      <c r="N44" s="60" t="s">
        <v>1377</v>
      </c>
      <c r="O44" s="60" t="s">
        <v>1361</v>
      </c>
      <c r="P44" s="60" t="s">
        <v>604</v>
      </c>
      <c r="Q44" s="60" t="s">
        <v>605</v>
      </c>
      <c r="R44" s="60" t="s">
        <v>606</v>
      </c>
      <c r="S44" s="60"/>
      <c r="U44" s="7" t="s">
        <v>7</v>
      </c>
      <c r="V44" s="35">
        <v>57000</v>
      </c>
      <c r="W44" s="35">
        <v>58500</v>
      </c>
      <c r="X44" s="35">
        <v>47500</v>
      </c>
      <c r="Y44" s="35">
        <v>57000</v>
      </c>
      <c r="Z44" s="35">
        <v>57000</v>
      </c>
      <c r="AA44" s="35">
        <v>58500</v>
      </c>
      <c r="AB44" s="35">
        <v>57000</v>
      </c>
      <c r="AC44" s="35">
        <v>58500</v>
      </c>
      <c r="AD44" s="35">
        <v>57000</v>
      </c>
      <c r="AE44" s="35">
        <v>57000</v>
      </c>
      <c r="AF44" s="35">
        <v>57000</v>
      </c>
      <c r="AG44" s="35">
        <v>57000</v>
      </c>
      <c r="AH44" s="35">
        <v>57000</v>
      </c>
      <c r="AI44" s="35">
        <v>57000</v>
      </c>
      <c r="AJ44" s="35">
        <v>57000</v>
      </c>
      <c r="AK44" s="35">
        <v>47500</v>
      </c>
      <c r="AL44" s="35">
        <v>58500</v>
      </c>
    </row>
    <row r="45" spans="1:38">
      <c r="A45" s="60" t="s">
        <v>1398</v>
      </c>
      <c r="B45" s="60" t="s">
        <v>595</v>
      </c>
      <c r="C45" s="60" t="s">
        <v>907</v>
      </c>
      <c r="D45" s="60" t="s">
        <v>907</v>
      </c>
      <c r="E45" s="60" t="s">
        <v>1357</v>
      </c>
      <c r="F45" s="60" t="s">
        <v>599</v>
      </c>
      <c r="G45" s="60" t="s">
        <v>599</v>
      </c>
      <c r="H45" s="60" t="s">
        <v>599</v>
      </c>
      <c r="I45" s="60">
        <v>42000</v>
      </c>
      <c r="J45" s="60" t="s">
        <v>878</v>
      </c>
      <c r="K45" s="60" t="s">
        <v>1358</v>
      </c>
      <c r="L45" s="60" t="s">
        <v>879</v>
      </c>
      <c r="M45" s="60" t="s">
        <v>1359</v>
      </c>
      <c r="N45" s="60" t="s">
        <v>1360</v>
      </c>
      <c r="O45" s="60" t="s">
        <v>1361</v>
      </c>
      <c r="P45" s="60" t="s">
        <v>813</v>
      </c>
      <c r="Q45" s="60" t="s">
        <v>605</v>
      </c>
      <c r="R45" s="60" t="s">
        <v>606</v>
      </c>
      <c r="S45" s="60"/>
    </row>
    <row r="46" spans="1:38">
      <c r="A46" s="60" t="s">
        <v>1399</v>
      </c>
      <c r="B46" s="60" t="s">
        <v>595</v>
      </c>
      <c r="C46" s="60" t="s">
        <v>907</v>
      </c>
      <c r="D46" s="60" t="s">
        <v>907</v>
      </c>
      <c r="E46" s="60" t="s">
        <v>1363</v>
      </c>
      <c r="F46" s="60" t="s">
        <v>599</v>
      </c>
      <c r="G46" s="60" t="s">
        <v>599</v>
      </c>
      <c r="H46" s="60" t="s">
        <v>599</v>
      </c>
      <c r="I46" s="60">
        <v>47500</v>
      </c>
      <c r="J46" s="60" t="s">
        <v>657</v>
      </c>
      <c r="K46" s="60" t="s">
        <v>814</v>
      </c>
      <c r="L46" s="60" t="s">
        <v>846</v>
      </c>
      <c r="M46" s="60" t="s">
        <v>1359</v>
      </c>
      <c r="N46" s="60" t="s">
        <v>1364</v>
      </c>
      <c r="O46" s="60" t="s">
        <v>1361</v>
      </c>
      <c r="P46" s="60" t="s">
        <v>813</v>
      </c>
      <c r="Q46" s="60" t="s">
        <v>605</v>
      </c>
      <c r="R46" s="60" t="s">
        <v>606</v>
      </c>
      <c r="S46" s="60"/>
      <c r="U46" s="6" t="s">
        <v>1352</v>
      </c>
      <c r="V46" s="6" t="s">
        <v>812</v>
      </c>
    </row>
    <row r="47" spans="1:38" ht="120">
      <c r="A47" s="60" t="s">
        <v>1400</v>
      </c>
      <c r="B47" s="60" t="s">
        <v>595</v>
      </c>
      <c r="C47" s="60" t="s">
        <v>907</v>
      </c>
      <c r="D47" s="60" t="s">
        <v>907</v>
      </c>
      <c r="E47" s="60" t="s">
        <v>1366</v>
      </c>
      <c r="F47" s="60" t="s">
        <v>599</v>
      </c>
      <c r="G47" s="60" t="s">
        <v>599</v>
      </c>
      <c r="H47" s="60" t="s">
        <v>599</v>
      </c>
      <c r="I47" s="60">
        <v>57000</v>
      </c>
      <c r="J47" s="60" t="s">
        <v>878</v>
      </c>
      <c r="K47" s="60" t="s">
        <v>1358</v>
      </c>
      <c r="L47" s="60" t="s">
        <v>656</v>
      </c>
      <c r="M47" s="60" t="s">
        <v>1367</v>
      </c>
      <c r="N47" s="60" t="s">
        <v>1368</v>
      </c>
      <c r="O47" s="60" t="s">
        <v>1361</v>
      </c>
      <c r="P47" s="60" t="s">
        <v>813</v>
      </c>
      <c r="Q47" s="60" t="s">
        <v>605</v>
      </c>
      <c r="R47" s="60" t="s">
        <v>606</v>
      </c>
      <c r="S47" s="60"/>
      <c r="U47" s="6" t="s">
        <v>6</v>
      </c>
      <c r="V47" s="4" t="s">
        <v>877</v>
      </c>
      <c r="W47" s="4" t="s">
        <v>970</v>
      </c>
      <c r="X47" s="4" t="s">
        <v>623</v>
      </c>
      <c r="Y47" s="4" t="s">
        <v>907</v>
      </c>
      <c r="Z47" s="4" t="s">
        <v>909</v>
      </c>
      <c r="AA47" s="4" t="s">
        <v>908</v>
      </c>
      <c r="AB47" s="4" t="s">
        <v>911</v>
      </c>
      <c r="AC47" s="4" t="s">
        <v>913</v>
      </c>
      <c r="AD47" s="4" t="s">
        <v>945</v>
      </c>
      <c r="AE47" s="4" t="s">
        <v>693</v>
      </c>
      <c r="AF47" s="4" t="s">
        <v>952</v>
      </c>
      <c r="AG47" s="4" t="s">
        <v>969</v>
      </c>
      <c r="AH47" s="4" t="s">
        <v>978</v>
      </c>
      <c r="AI47" s="4" t="s">
        <v>979</v>
      </c>
      <c r="AJ47" s="4" t="s">
        <v>988</v>
      </c>
      <c r="AK47" s="4" t="s">
        <v>774</v>
      </c>
      <c r="AL47" s="4" t="s">
        <v>7</v>
      </c>
    </row>
    <row r="48" spans="1:38">
      <c r="A48" s="60" t="s">
        <v>1401</v>
      </c>
      <c r="B48" s="60" t="s">
        <v>595</v>
      </c>
      <c r="C48" s="60" t="s">
        <v>908</v>
      </c>
      <c r="D48" s="60" t="s">
        <v>908</v>
      </c>
      <c r="E48" s="60" t="s">
        <v>1402</v>
      </c>
      <c r="F48" s="60" t="s">
        <v>599</v>
      </c>
      <c r="G48" s="60" t="s">
        <v>599</v>
      </c>
      <c r="H48" s="60" t="s">
        <v>599</v>
      </c>
      <c r="I48" s="60">
        <v>47000</v>
      </c>
      <c r="J48" s="60" t="s">
        <v>916</v>
      </c>
      <c r="K48" s="60" t="s">
        <v>1403</v>
      </c>
      <c r="L48" s="60" t="s">
        <v>1404</v>
      </c>
      <c r="M48" s="60" t="s">
        <v>1359</v>
      </c>
      <c r="N48" s="60" t="s">
        <v>1405</v>
      </c>
      <c r="O48" s="60" t="s">
        <v>1361</v>
      </c>
      <c r="P48" s="60" t="s">
        <v>813</v>
      </c>
      <c r="Q48" s="60" t="s">
        <v>605</v>
      </c>
      <c r="R48" s="60" t="s">
        <v>758</v>
      </c>
      <c r="S48" s="60"/>
      <c r="U48" s="7" t="s">
        <v>1359</v>
      </c>
      <c r="V48" s="35">
        <v>47500</v>
      </c>
      <c r="W48" s="35">
        <v>58500</v>
      </c>
      <c r="X48" s="35"/>
      <c r="Y48" s="35">
        <v>47500</v>
      </c>
      <c r="Z48" s="35">
        <v>47500</v>
      </c>
      <c r="AA48" s="35">
        <v>58500</v>
      </c>
      <c r="AB48" s="35">
        <v>47500</v>
      </c>
      <c r="AC48" s="35">
        <v>58500</v>
      </c>
      <c r="AD48" s="35">
        <v>47500</v>
      </c>
      <c r="AE48" s="35"/>
      <c r="AF48" s="35">
        <v>47500</v>
      </c>
      <c r="AG48" s="35">
        <v>47500</v>
      </c>
      <c r="AH48" s="35">
        <v>47500</v>
      </c>
      <c r="AI48" s="35">
        <v>47500</v>
      </c>
      <c r="AJ48" s="35">
        <v>47500</v>
      </c>
      <c r="AK48" s="35"/>
      <c r="AL48" s="35">
        <v>58500</v>
      </c>
    </row>
    <row r="49" spans="1:38">
      <c r="A49" s="60" t="s">
        <v>1406</v>
      </c>
      <c r="B49" s="60" t="s">
        <v>595</v>
      </c>
      <c r="C49" s="60" t="s">
        <v>908</v>
      </c>
      <c r="D49" s="60" t="s">
        <v>908</v>
      </c>
      <c r="E49" s="60" t="s">
        <v>1407</v>
      </c>
      <c r="F49" s="60" t="s">
        <v>599</v>
      </c>
      <c r="G49" s="60" t="s">
        <v>599</v>
      </c>
      <c r="H49" s="60" t="s">
        <v>599</v>
      </c>
      <c r="I49" s="60">
        <v>58500</v>
      </c>
      <c r="J49" s="60" t="s">
        <v>657</v>
      </c>
      <c r="K49" s="60" t="s">
        <v>1358</v>
      </c>
      <c r="L49" s="60" t="s">
        <v>1408</v>
      </c>
      <c r="M49" s="60" t="s">
        <v>1359</v>
      </c>
      <c r="N49" s="60" t="s">
        <v>1409</v>
      </c>
      <c r="O49" s="60" t="s">
        <v>1361</v>
      </c>
      <c r="P49" s="60" t="s">
        <v>813</v>
      </c>
      <c r="Q49" s="60" t="s">
        <v>605</v>
      </c>
      <c r="R49" s="60" t="s">
        <v>758</v>
      </c>
      <c r="S49" s="60"/>
      <c r="U49" s="7" t="s">
        <v>1373</v>
      </c>
      <c r="V49" s="35"/>
      <c r="W49" s="35"/>
      <c r="X49" s="35">
        <v>36000</v>
      </c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>
        <v>36000</v>
      </c>
      <c r="AL49" s="35">
        <v>36000</v>
      </c>
    </row>
    <row r="50" spans="1:38">
      <c r="A50" s="60" t="s">
        <v>1410</v>
      </c>
      <c r="B50" s="60" t="s">
        <v>595</v>
      </c>
      <c r="C50" s="60" t="s">
        <v>908</v>
      </c>
      <c r="D50" s="60" t="s">
        <v>908</v>
      </c>
      <c r="E50" s="60" t="s">
        <v>1411</v>
      </c>
      <c r="F50" s="60" t="s">
        <v>599</v>
      </c>
      <c r="G50" s="60" t="s">
        <v>599</v>
      </c>
      <c r="H50" s="60" t="s">
        <v>599</v>
      </c>
      <c r="I50" s="60">
        <v>47000</v>
      </c>
      <c r="J50" s="60" t="s">
        <v>916</v>
      </c>
      <c r="K50" s="60" t="s">
        <v>1403</v>
      </c>
      <c r="L50" s="60" t="s">
        <v>1404</v>
      </c>
      <c r="M50" s="60" t="s">
        <v>1359</v>
      </c>
      <c r="N50" s="60" t="s">
        <v>1405</v>
      </c>
      <c r="O50" s="60" t="s">
        <v>1361</v>
      </c>
      <c r="P50" s="60" t="s">
        <v>813</v>
      </c>
      <c r="Q50" s="60" t="s">
        <v>605</v>
      </c>
      <c r="R50" s="60" t="s">
        <v>758</v>
      </c>
      <c r="S50" s="60"/>
      <c r="U50" s="7" t="s">
        <v>1505</v>
      </c>
      <c r="V50" s="35"/>
      <c r="W50" s="35"/>
      <c r="X50" s="35"/>
      <c r="Y50" s="35"/>
      <c r="Z50" s="35"/>
      <c r="AA50" s="35"/>
      <c r="AB50" s="35"/>
      <c r="AC50" s="35"/>
      <c r="AD50" s="35"/>
      <c r="AE50" s="35">
        <v>57000</v>
      </c>
      <c r="AF50" s="35"/>
      <c r="AG50" s="35"/>
      <c r="AH50" s="35"/>
      <c r="AI50" s="35"/>
      <c r="AJ50" s="35"/>
      <c r="AK50" s="35"/>
      <c r="AL50" s="35">
        <v>57000</v>
      </c>
    </row>
    <row r="51" spans="1:38">
      <c r="A51" s="60" t="s">
        <v>1412</v>
      </c>
      <c r="B51" s="60" t="s">
        <v>595</v>
      </c>
      <c r="C51" s="60" t="s">
        <v>908</v>
      </c>
      <c r="D51" s="60" t="s">
        <v>908</v>
      </c>
      <c r="E51" s="60" t="s">
        <v>1413</v>
      </c>
      <c r="F51" s="60" t="s">
        <v>599</v>
      </c>
      <c r="G51" s="60" t="s">
        <v>599</v>
      </c>
      <c r="H51" s="60" t="s">
        <v>599</v>
      </c>
      <c r="I51" s="60">
        <v>58500</v>
      </c>
      <c r="J51" s="60" t="s">
        <v>657</v>
      </c>
      <c r="K51" s="60" t="s">
        <v>1358</v>
      </c>
      <c r="L51" s="60" t="s">
        <v>1408</v>
      </c>
      <c r="M51" s="60" t="s">
        <v>1359</v>
      </c>
      <c r="N51" s="60" t="s">
        <v>1409</v>
      </c>
      <c r="O51" s="60" t="s">
        <v>1361</v>
      </c>
      <c r="P51" s="60" t="s">
        <v>813</v>
      </c>
      <c r="Q51" s="60" t="s">
        <v>605</v>
      </c>
      <c r="R51" s="60" t="s">
        <v>758</v>
      </c>
      <c r="S51" s="60"/>
      <c r="U51" s="7" t="s">
        <v>1367</v>
      </c>
      <c r="V51" s="35">
        <v>57000</v>
      </c>
      <c r="W51" s="35"/>
      <c r="X51" s="35">
        <v>47500</v>
      </c>
      <c r="Y51" s="35">
        <v>57000</v>
      </c>
      <c r="Z51" s="35">
        <v>57000</v>
      </c>
      <c r="AA51" s="35"/>
      <c r="AB51" s="35">
        <v>57000</v>
      </c>
      <c r="AC51" s="35"/>
      <c r="AD51" s="35">
        <v>57000</v>
      </c>
      <c r="AE51" s="35">
        <v>57000</v>
      </c>
      <c r="AF51" s="35">
        <v>57000</v>
      </c>
      <c r="AG51" s="35">
        <v>57000</v>
      </c>
      <c r="AH51" s="35">
        <v>57000</v>
      </c>
      <c r="AI51" s="35">
        <v>57000</v>
      </c>
      <c r="AJ51" s="35">
        <v>57000</v>
      </c>
      <c r="AK51" s="35">
        <v>47500</v>
      </c>
      <c r="AL51" s="35">
        <v>57000</v>
      </c>
    </row>
    <row r="52" spans="1:38">
      <c r="A52" s="60" t="s">
        <v>1414</v>
      </c>
      <c r="B52" s="60" t="s">
        <v>595</v>
      </c>
      <c r="C52" s="60" t="s">
        <v>908</v>
      </c>
      <c r="D52" s="60" t="s">
        <v>908</v>
      </c>
      <c r="E52" s="60" t="s">
        <v>1415</v>
      </c>
      <c r="F52" s="60" t="s">
        <v>599</v>
      </c>
      <c r="G52" s="60" t="s">
        <v>599</v>
      </c>
      <c r="H52" s="60" t="s">
        <v>599</v>
      </c>
      <c r="I52" s="60">
        <v>47000</v>
      </c>
      <c r="J52" s="60" t="s">
        <v>916</v>
      </c>
      <c r="K52" s="60" t="s">
        <v>1403</v>
      </c>
      <c r="L52" s="60" t="s">
        <v>1404</v>
      </c>
      <c r="M52" s="60" t="s">
        <v>1359</v>
      </c>
      <c r="N52" s="60" t="s">
        <v>1405</v>
      </c>
      <c r="O52" s="60" t="s">
        <v>1361</v>
      </c>
      <c r="P52" s="60" t="s">
        <v>813</v>
      </c>
      <c r="Q52" s="60" t="s">
        <v>605</v>
      </c>
      <c r="R52" s="60" t="s">
        <v>758</v>
      </c>
      <c r="S52" s="60"/>
      <c r="U52" s="7" t="s">
        <v>1497</v>
      </c>
      <c r="V52" s="35"/>
      <c r="W52" s="35"/>
      <c r="X52" s="35"/>
      <c r="Y52" s="35"/>
      <c r="Z52" s="35"/>
      <c r="AA52" s="35"/>
      <c r="AB52" s="35"/>
      <c r="AC52" s="35"/>
      <c r="AD52" s="35"/>
      <c r="AE52" s="35">
        <v>46000</v>
      </c>
      <c r="AF52" s="35"/>
      <c r="AG52" s="35"/>
      <c r="AH52" s="35"/>
      <c r="AI52" s="35"/>
      <c r="AJ52" s="35"/>
      <c r="AK52" s="35"/>
      <c r="AL52" s="35">
        <v>46000</v>
      </c>
    </row>
    <row r="53" spans="1:38">
      <c r="A53" s="60" t="s">
        <v>1416</v>
      </c>
      <c r="B53" s="60" t="s">
        <v>595</v>
      </c>
      <c r="C53" s="60" t="s">
        <v>908</v>
      </c>
      <c r="D53" s="60" t="s">
        <v>908</v>
      </c>
      <c r="E53" s="60" t="s">
        <v>1417</v>
      </c>
      <c r="F53" s="60" t="s">
        <v>599</v>
      </c>
      <c r="G53" s="60" t="s">
        <v>599</v>
      </c>
      <c r="H53" s="60" t="s">
        <v>599</v>
      </c>
      <c r="I53" s="60">
        <v>58500</v>
      </c>
      <c r="J53" s="60" t="s">
        <v>657</v>
      </c>
      <c r="K53" s="60" t="s">
        <v>1358</v>
      </c>
      <c r="L53" s="60" t="s">
        <v>1408</v>
      </c>
      <c r="M53" s="60" t="s">
        <v>1359</v>
      </c>
      <c r="N53" s="60" t="s">
        <v>1409</v>
      </c>
      <c r="O53" s="60" t="s">
        <v>1361</v>
      </c>
      <c r="P53" s="60" t="s">
        <v>813</v>
      </c>
      <c r="Q53" s="60" t="s">
        <v>605</v>
      </c>
      <c r="R53" s="60" t="s">
        <v>758</v>
      </c>
      <c r="S53" s="60"/>
      <c r="U53" s="7" t="s">
        <v>1381</v>
      </c>
      <c r="V53" s="35"/>
      <c r="W53" s="35"/>
      <c r="X53" s="35">
        <v>47500</v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>
        <v>47500</v>
      </c>
      <c r="AL53" s="35">
        <v>47500</v>
      </c>
    </row>
    <row r="54" spans="1:38">
      <c r="A54" s="60" t="s">
        <v>1418</v>
      </c>
      <c r="B54" s="60" t="s">
        <v>595</v>
      </c>
      <c r="C54" s="60" t="s">
        <v>909</v>
      </c>
      <c r="D54" s="60" t="s">
        <v>910</v>
      </c>
      <c r="E54" s="60" t="s">
        <v>1419</v>
      </c>
      <c r="F54" s="60" t="s">
        <v>599</v>
      </c>
      <c r="G54" s="60" t="s">
        <v>599</v>
      </c>
      <c r="H54" s="60" t="s">
        <v>599</v>
      </c>
      <c r="I54" s="60">
        <v>42000</v>
      </c>
      <c r="J54" s="60" t="s">
        <v>878</v>
      </c>
      <c r="K54" s="60" t="s">
        <v>1358</v>
      </c>
      <c r="L54" s="60" t="s">
        <v>879</v>
      </c>
      <c r="M54" s="60" t="s">
        <v>1359</v>
      </c>
      <c r="N54" s="60" t="s">
        <v>1360</v>
      </c>
      <c r="O54" s="60" t="s">
        <v>1361</v>
      </c>
      <c r="P54" s="60" t="s">
        <v>813</v>
      </c>
      <c r="Q54" s="60" t="s">
        <v>605</v>
      </c>
      <c r="R54" s="60" t="s">
        <v>606</v>
      </c>
      <c r="S54" s="60"/>
      <c r="U54" s="7" t="s">
        <v>1474</v>
      </c>
      <c r="V54" s="35"/>
      <c r="W54" s="35"/>
      <c r="X54" s="35"/>
      <c r="Y54" s="35"/>
      <c r="Z54" s="35"/>
      <c r="AA54" s="35"/>
      <c r="AB54" s="35"/>
      <c r="AC54" s="35"/>
      <c r="AD54" s="35"/>
      <c r="AE54" s="35">
        <v>34400</v>
      </c>
      <c r="AF54" s="35"/>
      <c r="AG54" s="35"/>
      <c r="AH54" s="35"/>
      <c r="AI54" s="35"/>
      <c r="AJ54" s="35"/>
      <c r="AK54" s="35"/>
      <c r="AL54" s="35">
        <v>34400</v>
      </c>
    </row>
    <row r="55" spans="1:38">
      <c r="A55" s="60" t="s">
        <v>1420</v>
      </c>
      <c r="B55" s="60" t="s">
        <v>595</v>
      </c>
      <c r="C55" s="60" t="s">
        <v>909</v>
      </c>
      <c r="D55" s="60" t="s">
        <v>910</v>
      </c>
      <c r="E55" s="60" t="s">
        <v>1421</v>
      </c>
      <c r="F55" s="60" t="s">
        <v>599</v>
      </c>
      <c r="G55" s="60" t="s">
        <v>599</v>
      </c>
      <c r="H55" s="60" t="s">
        <v>599</v>
      </c>
      <c r="I55" s="60">
        <v>47500</v>
      </c>
      <c r="J55" s="60" t="s">
        <v>657</v>
      </c>
      <c r="K55" s="60" t="s">
        <v>814</v>
      </c>
      <c r="L55" s="60" t="s">
        <v>846</v>
      </c>
      <c r="M55" s="60" t="s">
        <v>1359</v>
      </c>
      <c r="N55" s="60" t="s">
        <v>1364</v>
      </c>
      <c r="O55" s="60" t="s">
        <v>1361</v>
      </c>
      <c r="P55" s="60" t="s">
        <v>813</v>
      </c>
      <c r="Q55" s="60" t="s">
        <v>605</v>
      </c>
      <c r="R55" s="60" t="s">
        <v>606</v>
      </c>
      <c r="S55" s="60"/>
      <c r="U55" s="7" t="s">
        <v>1490</v>
      </c>
      <c r="V55" s="35"/>
      <c r="W55" s="35"/>
      <c r="X55" s="35"/>
      <c r="Y55" s="35"/>
      <c r="Z55" s="35"/>
      <c r="AA55" s="35"/>
      <c r="AB55" s="35"/>
      <c r="AC55" s="35"/>
      <c r="AD55" s="35"/>
      <c r="AE55" s="35">
        <v>34400</v>
      </c>
      <c r="AF55" s="35"/>
      <c r="AG55" s="35"/>
      <c r="AH55" s="35"/>
      <c r="AI55" s="35"/>
      <c r="AJ55" s="35"/>
      <c r="AK55" s="35"/>
      <c r="AL55" s="35">
        <v>34400</v>
      </c>
    </row>
    <row r="56" spans="1:38">
      <c r="A56" s="60" t="s">
        <v>1422</v>
      </c>
      <c r="B56" s="60" t="s">
        <v>595</v>
      </c>
      <c r="C56" s="60" t="s">
        <v>909</v>
      </c>
      <c r="D56" s="60" t="s">
        <v>910</v>
      </c>
      <c r="E56" s="60" t="s">
        <v>1423</v>
      </c>
      <c r="F56" s="60" t="s">
        <v>599</v>
      </c>
      <c r="G56" s="60" t="s">
        <v>599</v>
      </c>
      <c r="H56" s="60" t="s">
        <v>599</v>
      </c>
      <c r="I56" s="60">
        <v>57000</v>
      </c>
      <c r="J56" s="60" t="s">
        <v>878</v>
      </c>
      <c r="K56" s="60" t="s">
        <v>1358</v>
      </c>
      <c r="L56" s="60" t="s">
        <v>656</v>
      </c>
      <c r="M56" s="60" t="s">
        <v>1367</v>
      </c>
      <c r="N56" s="60" t="s">
        <v>1368</v>
      </c>
      <c r="O56" s="60" t="s">
        <v>1361</v>
      </c>
      <c r="P56" s="60" t="s">
        <v>813</v>
      </c>
      <c r="Q56" s="60" t="s">
        <v>605</v>
      </c>
      <c r="R56" s="60" t="s">
        <v>606</v>
      </c>
      <c r="S56" s="60"/>
      <c r="U56" s="7" t="s">
        <v>7</v>
      </c>
      <c r="V56" s="35">
        <v>57000</v>
      </c>
      <c r="W56" s="35">
        <v>58500</v>
      </c>
      <c r="X56" s="35">
        <v>47500</v>
      </c>
      <c r="Y56" s="35">
        <v>57000</v>
      </c>
      <c r="Z56" s="35">
        <v>57000</v>
      </c>
      <c r="AA56" s="35">
        <v>58500</v>
      </c>
      <c r="AB56" s="35">
        <v>57000</v>
      </c>
      <c r="AC56" s="35">
        <v>58500</v>
      </c>
      <c r="AD56" s="35">
        <v>57000</v>
      </c>
      <c r="AE56" s="35">
        <v>57000</v>
      </c>
      <c r="AF56" s="35">
        <v>57000</v>
      </c>
      <c r="AG56" s="35">
        <v>57000</v>
      </c>
      <c r="AH56" s="35">
        <v>57000</v>
      </c>
      <c r="AI56" s="35">
        <v>57000</v>
      </c>
      <c r="AJ56" s="35">
        <v>57000</v>
      </c>
      <c r="AK56" s="35">
        <v>47500</v>
      </c>
      <c r="AL56" s="35">
        <v>58500</v>
      </c>
    </row>
    <row r="57" spans="1:38">
      <c r="A57" s="60" t="s">
        <v>1424</v>
      </c>
      <c r="B57" s="60" t="s">
        <v>595</v>
      </c>
      <c r="C57" s="60" t="s">
        <v>909</v>
      </c>
      <c r="D57" s="60" t="s">
        <v>910</v>
      </c>
      <c r="E57" s="60" t="s">
        <v>1425</v>
      </c>
      <c r="F57" s="60" t="s">
        <v>599</v>
      </c>
      <c r="G57" s="60" t="s">
        <v>599</v>
      </c>
      <c r="H57" s="60" t="s">
        <v>599</v>
      </c>
      <c r="I57" s="60">
        <v>42000</v>
      </c>
      <c r="J57" s="60" t="s">
        <v>878</v>
      </c>
      <c r="K57" s="60" t="s">
        <v>1358</v>
      </c>
      <c r="L57" s="60" t="s">
        <v>879</v>
      </c>
      <c r="M57" s="60" t="s">
        <v>1359</v>
      </c>
      <c r="N57" s="60" t="s">
        <v>1360</v>
      </c>
      <c r="O57" s="60" t="s">
        <v>1361</v>
      </c>
      <c r="P57" s="60" t="s">
        <v>813</v>
      </c>
      <c r="Q57" s="60" t="s">
        <v>605</v>
      </c>
      <c r="R57" s="60" t="s">
        <v>606</v>
      </c>
      <c r="S57" s="60"/>
    </row>
    <row r="58" spans="1:38">
      <c r="A58" s="60" t="s">
        <v>1426</v>
      </c>
      <c r="B58" s="60" t="s">
        <v>595</v>
      </c>
      <c r="C58" s="60" t="s">
        <v>909</v>
      </c>
      <c r="D58" s="60" t="s">
        <v>910</v>
      </c>
      <c r="E58" s="60" t="s">
        <v>1427</v>
      </c>
      <c r="F58" s="60" t="s">
        <v>599</v>
      </c>
      <c r="G58" s="60" t="s">
        <v>599</v>
      </c>
      <c r="H58" s="60" t="s">
        <v>599</v>
      </c>
      <c r="I58" s="60">
        <v>47500</v>
      </c>
      <c r="J58" s="60" t="s">
        <v>657</v>
      </c>
      <c r="K58" s="60" t="s">
        <v>814</v>
      </c>
      <c r="L58" s="60" t="s">
        <v>846</v>
      </c>
      <c r="M58" s="60" t="s">
        <v>1359</v>
      </c>
      <c r="N58" s="60" t="s">
        <v>1364</v>
      </c>
      <c r="O58" s="60" t="s">
        <v>1361</v>
      </c>
      <c r="P58" s="60" t="s">
        <v>813</v>
      </c>
      <c r="Q58" s="60" t="s">
        <v>605</v>
      </c>
      <c r="R58" s="60" t="s">
        <v>606</v>
      </c>
      <c r="S58" s="60"/>
    </row>
    <row r="59" spans="1:38">
      <c r="A59" s="60" t="s">
        <v>1428</v>
      </c>
      <c r="B59" s="60" t="s">
        <v>595</v>
      </c>
      <c r="C59" s="60" t="s">
        <v>909</v>
      </c>
      <c r="D59" s="60" t="s">
        <v>910</v>
      </c>
      <c r="E59" s="60" t="s">
        <v>1429</v>
      </c>
      <c r="F59" s="60" t="s">
        <v>599</v>
      </c>
      <c r="G59" s="60" t="s">
        <v>599</v>
      </c>
      <c r="H59" s="60" t="s">
        <v>599</v>
      </c>
      <c r="I59" s="60">
        <v>57000</v>
      </c>
      <c r="J59" s="60" t="s">
        <v>878</v>
      </c>
      <c r="K59" s="60" t="s">
        <v>1358</v>
      </c>
      <c r="L59" s="60" t="s">
        <v>656</v>
      </c>
      <c r="M59" s="60" t="s">
        <v>1367</v>
      </c>
      <c r="N59" s="60" t="s">
        <v>1368</v>
      </c>
      <c r="O59" s="60" t="s">
        <v>1361</v>
      </c>
      <c r="P59" s="60" t="s">
        <v>813</v>
      </c>
      <c r="Q59" s="60" t="s">
        <v>605</v>
      </c>
      <c r="R59" s="60" t="s">
        <v>606</v>
      </c>
      <c r="S59" s="60"/>
    </row>
    <row r="60" spans="1:38">
      <c r="A60" s="60" t="s">
        <v>1430</v>
      </c>
      <c r="B60" s="60" t="s">
        <v>595</v>
      </c>
      <c r="C60" s="60" t="s">
        <v>909</v>
      </c>
      <c r="D60" s="60" t="s">
        <v>910</v>
      </c>
      <c r="E60" s="60" t="s">
        <v>1431</v>
      </c>
      <c r="F60" s="60" t="s">
        <v>599</v>
      </c>
      <c r="G60" s="60" t="s">
        <v>599</v>
      </c>
      <c r="H60" s="60" t="s">
        <v>599</v>
      </c>
      <c r="I60" s="60">
        <v>42000</v>
      </c>
      <c r="J60" s="60" t="s">
        <v>878</v>
      </c>
      <c r="K60" s="60" t="s">
        <v>1358</v>
      </c>
      <c r="L60" s="60" t="s">
        <v>879</v>
      </c>
      <c r="M60" s="60" t="s">
        <v>1359</v>
      </c>
      <c r="N60" s="60" t="s">
        <v>1360</v>
      </c>
      <c r="O60" s="60" t="s">
        <v>1361</v>
      </c>
      <c r="P60" s="60" t="s">
        <v>813</v>
      </c>
      <c r="Q60" s="60" t="s">
        <v>605</v>
      </c>
      <c r="R60" s="60" t="s">
        <v>606</v>
      </c>
      <c r="S60" s="60"/>
    </row>
    <row r="61" spans="1:38">
      <c r="A61" s="60" t="s">
        <v>1432</v>
      </c>
      <c r="B61" s="60" t="s">
        <v>595</v>
      </c>
      <c r="C61" s="60" t="s">
        <v>909</v>
      </c>
      <c r="D61" s="60" t="s">
        <v>910</v>
      </c>
      <c r="E61" s="60" t="s">
        <v>1433</v>
      </c>
      <c r="F61" s="60" t="s">
        <v>599</v>
      </c>
      <c r="G61" s="60" t="s">
        <v>599</v>
      </c>
      <c r="H61" s="60" t="s">
        <v>599</v>
      </c>
      <c r="I61" s="60">
        <v>47500</v>
      </c>
      <c r="J61" s="60" t="s">
        <v>657</v>
      </c>
      <c r="K61" s="60" t="s">
        <v>814</v>
      </c>
      <c r="L61" s="60" t="s">
        <v>846</v>
      </c>
      <c r="M61" s="60" t="s">
        <v>1359</v>
      </c>
      <c r="N61" s="60" t="s">
        <v>1364</v>
      </c>
      <c r="O61" s="60" t="s">
        <v>1361</v>
      </c>
      <c r="P61" s="60" t="s">
        <v>813</v>
      </c>
      <c r="Q61" s="60" t="s">
        <v>605</v>
      </c>
      <c r="R61" s="60" t="s">
        <v>606</v>
      </c>
      <c r="S61" s="60"/>
    </row>
    <row r="62" spans="1:38">
      <c r="A62" s="60" t="s">
        <v>1434</v>
      </c>
      <c r="B62" s="60" t="s">
        <v>595</v>
      </c>
      <c r="C62" s="60" t="s">
        <v>909</v>
      </c>
      <c r="D62" s="60" t="s">
        <v>910</v>
      </c>
      <c r="E62" s="60" t="s">
        <v>1435</v>
      </c>
      <c r="F62" s="60" t="s">
        <v>599</v>
      </c>
      <c r="G62" s="60" t="s">
        <v>599</v>
      </c>
      <c r="H62" s="60" t="s">
        <v>599</v>
      </c>
      <c r="I62" s="60">
        <v>57000</v>
      </c>
      <c r="J62" s="60" t="s">
        <v>878</v>
      </c>
      <c r="K62" s="60" t="s">
        <v>1358</v>
      </c>
      <c r="L62" s="60" t="s">
        <v>656</v>
      </c>
      <c r="M62" s="60" t="s">
        <v>1367</v>
      </c>
      <c r="N62" s="60" t="s">
        <v>1368</v>
      </c>
      <c r="O62" s="60" t="s">
        <v>1361</v>
      </c>
      <c r="P62" s="60" t="s">
        <v>813</v>
      </c>
      <c r="Q62" s="60" t="s">
        <v>605</v>
      </c>
      <c r="R62" s="60" t="s">
        <v>606</v>
      </c>
      <c r="S62" s="60"/>
    </row>
    <row r="63" spans="1:38">
      <c r="A63" s="60" t="s">
        <v>1436</v>
      </c>
      <c r="B63" s="60" t="s">
        <v>595</v>
      </c>
      <c r="C63" s="60" t="s">
        <v>911</v>
      </c>
      <c r="D63" s="60" t="s">
        <v>912</v>
      </c>
      <c r="E63" s="60" t="s">
        <v>1437</v>
      </c>
      <c r="F63" s="60" t="s">
        <v>599</v>
      </c>
      <c r="G63" s="60" t="s">
        <v>599</v>
      </c>
      <c r="H63" s="60" t="s">
        <v>599</v>
      </c>
      <c r="I63" s="60">
        <v>42000</v>
      </c>
      <c r="J63" s="60" t="s">
        <v>878</v>
      </c>
      <c r="K63" s="60" t="s">
        <v>1358</v>
      </c>
      <c r="L63" s="60" t="s">
        <v>879</v>
      </c>
      <c r="M63" s="60" t="s">
        <v>1359</v>
      </c>
      <c r="N63" s="60" t="s">
        <v>1360</v>
      </c>
      <c r="O63" s="60" t="s">
        <v>1361</v>
      </c>
      <c r="P63" s="60" t="s">
        <v>813</v>
      </c>
      <c r="Q63" s="60" t="s">
        <v>605</v>
      </c>
      <c r="R63" s="60" t="s">
        <v>606</v>
      </c>
      <c r="S63" s="60"/>
    </row>
    <row r="64" spans="1:38">
      <c r="A64" s="60" t="s">
        <v>1438</v>
      </c>
      <c r="B64" s="60" t="s">
        <v>595</v>
      </c>
      <c r="C64" s="60" t="s">
        <v>911</v>
      </c>
      <c r="D64" s="60" t="s">
        <v>912</v>
      </c>
      <c r="E64" s="60" t="s">
        <v>1439</v>
      </c>
      <c r="F64" s="60" t="s">
        <v>599</v>
      </c>
      <c r="G64" s="60" t="s">
        <v>599</v>
      </c>
      <c r="H64" s="60" t="s">
        <v>599</v>
      </c>
      <c r="I64" s="60">
        <v>47500</v>
      </c>
      <c r="J64" s="60" t="s">
        <v>657</v>
      </c>
      <c r="K64" s="60" t="s">
        <v>814</v>
      </c>
      <c r="L64" s="60" t="s">
        <v>846</v>
      </c>
      <c r="M64" s="60" t="s">
        <v>1359</v>
      </c>
      <c r="N64" s="60" t="s">
        <v>1364</v>
      </c>
      <c r="O64" s="60" t="s">
        <v>1361</v>
      </c>
      <c r="P64" s="60" t="s">
        <v>813</v>
      </c>
      <c r="Q64" s="60" t="s">
        <v>605</v>
      </c>
      <c r="R64" s="60" t="s">
        <v>606</v>
      </c>
      <c r="S64" s="60"/>
    </row>
    <row r="65" spans="1:19">
      <c r="A65" s="60" t="s">
        <v>1440</v>
      </c>
      <c r="B65" s="60" t="s">
        <v>595</v>
      </c>
      <c r="C65" s="60" t="s">
        <v>911</v>
      </c>
      <c r="D65" s="60" t="s">
        <v>912</v>
      </c>
      <c r="E65" s="60" t="s">
        <v>1441</v>
      </c>
      <c r="F65" s="60" t="s">
        <v>599</v>
      </c>
      <c r="G65" s="60" t="s">
        <v>599</v>
      </c>
      <c r="H65" s="60" t="s">
        <v>599</v>
      </c>
      <c r="I65" s="60">
        <v>57000</v>
      </c>
      <c r="J65" s="60" t="s">
        <v>878</v>
      </c>
      <c r="K65" s="60" t="s">
        <v>1358</v>
      </c>
      <c r="L65" s="60" t="s">
        <v>656</v>
      </c>
      <c r="M65" s="60" t="s">
        <v>1367</v>
      </c>
      <c r="N65" s="60" t="s">
        <v>1368</v>
      </c>
      <c r="O65" s="60" t="s">
        <v>1361</v>
      </c>
      <c r="P65" s="60" t="s">
        <v>813</v>
      </c>
      <c r="Q65" s="60" t="s">
        <v>605</v>
      </c>
      <c r="R65" s="60" t="s">
        <v>606</v>
      </c>
      <c r="S65" s="60"/>
    </row>
    <row r="66" spans="1:19">
      <c r="A66" s="60" t="s">
        <v>1442</v>
      </c>
      <c r="B66" s="60" t="s">
        <v>595</v>
      </c>
      <c r="C66" s="60" t="s">
        <v>911</v>
      </c>
      <c r="D66" s="60" t="s">
        <v>912</v>
      </c>
      <c r="E66" s="60" t="s">
        <v>1443</v>
      </c>
      <c r="F66" s="60" t="s">
        <v>599</v>
      </c>
      <c r="G66" s="60" t="s">
        <v>599</v>
      </c>
      <c r="H66" s="60" t="s">
        <v>599</v>
      </c>
      <c r="I66" s="60">
        <v>42000</v>
      </c>
      <c r="J66" s="60" t="s">
        <v>878</v>
      </c>
      <c r="K66" s="60" t="s">
        <v>1358</v>
      </c>
      <c r="L66" s="60" t="s">
        <v>879</v>
      </c>
      <c r="M66" s="60" t="s">
        <v>1359</v>
      </c>
      <c r="N66" s="60" t="s">
        <v>1360</v>
      </c>
      <c r="O66" s="60" t="s">
        <v>1361</v>
      </c>
      <c r="P66" s="60" t="s">
        <v>813</v>
      </c>
      <c r="Q66" s="60" t="s">
        <v>605</v>
      </c>
      <c r="R66" s="60" t="s">
        <v>606</v>
      </c>
      <c r="S66" s="60"/>
    </row>
    <row r="67" spans="1:19">
      <c r="A67" s="60" t="s">
        <v>1444</v>
      </c>
      <c r="B67" s="60" t="s">
        <v>595</v>
      </c>
      <c r="C67" s="60" t="s">
        <v>911</v>
      </c>
      <c r="D67" s="60" t="s">
        <v>912</v>
      </c>
      <c r="E67" s="60" t="s">
        <v>1445</v>
      </c>
      <c r="F67" s="60" t="s">
        <v>599</v>
      </c>
      <c r="G67" s="60" t="s">
        <v>599</v>
      </c>
      <c r="H67" s="60" t="s">
        <v>599</v>
      </c>
      <c r="I67" s="60">
        <v>42000</v>
      </c>
      <c r="J67" s="60" t="s">
        <v>878</v>
      </c>
      <c r="K67" s="60" t="s">
        <v>1358</v>
      </c>
      <c r="L67" s="60" t="s">
        <v>879</v>
      </c>
      <c r="M67" s="60" t="s">
        <v>1359</v>
      </c>
      <c r="N67" s="60" t="s">
        <v>1360</v>
      </c>
      <c r="O67" s="60" t="s">
        <v>1361</v>
      </c>
      <c r="P67" s="60" t="s">
        <v>813</v>
      </c>
      <c r="Q67" s="60" t="s">
        <v>605</v>
      </c>
      <c r="R67" s="60" t="s">
        <v>606</v>
      </c>
      <c r="S67" s="60"/>
    </row>
    <row r="68" spans="1:19">
      <c r="A68" s="60" t="s">
        <v>1446</v>
      </c>
      <c r="B68" s="60" t="s">
        <v>595</v>
      </c>
      <c r="C68" s="60" t="s">
        <v>911</v>
      </c>
      <c r="D68" s="60" t="s">
        <v>912</v>
      </c>
      <c r="E68" s="60" t="s">
        <v>1447</v>
      </c>
      <c r="F68" s="60" t="s">
        <v>599</v>
      </c>
      <c r="G68" s="60" t="s">
        <v>599</v>
      </c>
      <c r="H68" s="60" t="s">
        <v>599</v>
      </c>
      <c r="I68" s="60">
        <v>47500</v>
      </c>
      <c r="J68" s="60" t="s">
        <v>657</v>
      </c>
      <c r="K68" s="60" t="s">
        <v>814</v>
      </c>
      <c r="L68" s="60" t="s">
        <v>846</v>
      </c>
      <c r="M68" s="60" t="s">
        <v>1359</v>
      </c>
      <c r="N68" s="60" t="s">
        <v>1364</v>
      </c>
      <c r="O68" s="60" t="s">
        <v>1361</v>
      </c>
      <c r="P68" s="60" t="s">
        <v>813</v>
      </c>
      <c r="Q68" s="60" t="s">
        <v>605</v>
      </c>
      <c r="R68" s="60" t="s">
        <v>606</v>
      </c>
      <c r="S68" s="60"/>
    </row>
    <row r="69" spans="1:19">
      <c r="A69" s="60" t="s">
        <v>1448</v>
      </c>
      <c r="B69" s="60" t="s">
        <v>595</v>
      </c>
      <c r="C69" s="60" t="s">
        <v>911</v>
      </c>
      <c r="D69" s="60" t="s">
        <v>912</v>
      </c>
      <c r="E69" s="60" t="s">
        <v>1449</v>
      </c>
      <c r="F69" s="60" t="s">
        <v>599</v>
      </c>
      <c r="G69" s="60" t="s">
        <v>599</v>
      </c>
      <c r="H69" s="60" t="s">
        <v>599</v>
      </c>
      <c r="I69" s="60">
        <v>47500</v>
      </c>
      <c r="J69" s="60" t="s">
        <v>657</v>
      </c>
      <c r="K69" s="60" t="s">
        <v>814</v>
      </c>
      <c r="L69" s="60" t="s">
        <v>846</v>
      </c>
      <c r="M69" s="60" t="s">
        <v>1359</v>
      </c>
      <c r="N69" s="60" t="s">
        <v>1364</v>
      </c>
      <c r="O69" s="60" t="s">
        <v>1361</v>
      </c>
      <c r="P69" s="60" t="s">
        <v>813</v>
      </c>
      <c r="Q69" s="60" t="s">
        <v>605</v>
      </c>
      <c r="R69" s="60" t="s">
        <v>606</v>
      </c>
      <c r="S69" s="60"/>
    </row>
    <row r="70" spans="1:19">
      <c r="A70" s="60" t="s">
        <v>1450</v>
      </c>
      <c r="B70" s="60" t="s">
        <v>595</v>
      </c>
      <c r="C70" s="60" t="s">
        <v>911</v>
      </c>
      <c r="D70" s="60" t="s">
        <v>912</v>
      </c>
      <c r="E70" s="60" t="s">
        <v>1451</v>
      </c>
      <c r="F70" s="60" t="s">
        <v>599</v>
      </c>
      <c r="G70" s="60" t="s">
        <v>599</v>
      </c>
      <c r="H70" s="60" t="s">
        <v>599</v>
      </c>
      <c r="I70" s="60">
        <v>57000</v>
      </c>
      <c r="J70" s="60" t="s">
        <v>878</v>
      </c>
      <c r="K70" s="60" t="s">
        <v>1358</v>
      </c>
      <c r="L70" s="60" t="s">
        <v>656</v>
      </c>
      <c r="M70" s="60" t="s">
        <v>1367</v>
      </c>
      <c r="N70" s="60" t="s">
        <v>1368</v>
      </c>
      <c r="O70" s="60" t="s">
        <v>1361</v>
      </c>
      <c r="P70" s="60" t="s">
        <v>813</v>
      </c>
      <c r="Q70" s="60" t="s">
        <v>605</v>
      </c>
      <c r="R70" s="60" t="s">
        <v>606</v>
      </c>
      <c r="S70" s="60"/>
    </row>
    <row r="71" spans="1:19">
      <c r="A71" s="60" t="s">
        <v>1452</v>
      </c>
      <c r="B71" s="60" t="s">
        <v>595</v>
      </c>
      <c r="C71" s="60" t="s">
        <v>911</v>
      </c>
      <c r="D71" s="60" t="s">
        <v>912</v>
      </c>
      <c r="E71" s="60" t="s">
        <v>1453</v>
      </c>
      <c r="F71" s="60" t="s">
        <v>599</v>
      </c>
      <c r="G71" s="60" t="s">
        <v>599</v>
      </c>
      <c r="H71" s="60" t="s">
        <v>599</v>
      </c>
      <c r="I71" s="60">
        <v>57000</v>
      </c>
      <c r="J71" s="60" t="s">
        <v>878</v>
      </c>
      <c r="K71" s="60" t="s">
        <v>1358</v>
      </c>
      <c r="L71" s="60" t="s">
        <v>656</v>
      </c>
      <c r="M71" s="60" t="s">
        <v>1367</v>
      </c>
      <c r="N71" s="60" t="s">
        <v>1368</v>
      </c>
      <c r="O71" s="60" t="s">
        <v>1361</v>
      </c>
      <c r="P71" s="60" t="s">
        <v>813</v>
      </c>
      <c r="Q71" s="60" t="s">
        <v>605</v>
      </c>
      <c r="R71" s="60" t="s">
        <v>606</v>
      </c>
      <c r="S71" s="60"/>
    </row>
    <row r="72" spans="1:19">
      <c r="A72" s="60" t="s">
        <v>1454</v>
      </c>
      <c r="B72" s="60" t="s">
        <v>595</v>
      </c>
      <c r="C72" s="60" t="s">
        <v>913</v>
      </c>
      <c r="D72" s="60" t="s">
        <v>913</v>
      </c>
      <c r="E72" s="60" t="s">
        <v>1455</v>
      </c>
      <c r="F72" s="60" t="s">
        <v>599</v>
      </c>
      <c r="G72" s="60" t="s">
        <v>599</v>
      </c>
      <c r="H72" s="60" t="s">
        <v>599</v>
      </c>
      <c r="I72" s="60">
        <v>47000</v>
      </c>
      <c r="J72" s="60" t="s">
        <v>916</v>
      </c>
      <c r="K72" s="60" t="s">
        <v>1403</v>
      </c>
      <c r="L72" s="60" t="s">
        <v>1404</v>
      </c>
      <c r="M72" s="60" t="s">
        <v>1359</v>
      </c>
      <c r="N72" s="60" t="s">
        <v>1405</v>
      </c>
      <c r="O72" s="60" t="s">
        <v>1361</v>
      </c>
      <c r="P72" s="60" t="s">
        <v>813</v>
      </c>
      <c r="Q72" s="60" t="s">
        <v>605</v>
      </c>
      <c r="R72" s="60" t="s">
        <v>758</v>
      </c>
      <c r="S72" s="60"/>
    </row>
    <row r="73" spans="1:19">
      <c r="A73" s="60" t="s">
        <v>1456</v>
      </c>
      <c r="B73" s="60" t="s">
        <v>595</v>
      </c>
      <c r="C73" s="60" t="s">
        <v>913</v>
      </c>
      <c r="D73" s="60" t="s">
        <v>913</v>
      </c>
      <c r="E73" s="60" t="s">
        <v>1457</v>
      </c>
      <c r="F73" s="60" t="s">
        <v>599</v>
      </c>
      <c r="G73" s="60" t="s">
        <v>599</v>
      </c>
      <c r="H73" s="60" t="s">
        <v>599</v>
      </c>
      <c r="I73" s="60">
        <v>47000</v>
      </c>
      <c r="J73" s="60" t="s">
        <v>916</v>
      </c>
      <c r="K73" s="60" t="s">
        <v>1403</v>
      </c>
      <c r="L73" s="60" t="s">
        <v>1404</v>
      </c>
      <c r="M73" s="60" t="s">
        <v>1359</v>
      </c>
      <c r="N73" s="60" t="s">
        <v>1405</v>
      </c>
      <c r="O73" s="60" t="s">
        <v>1361</v>
      </c>
      <c r="P73" s="60" t="s">
        <v>813</v>
      </c>
      <c r="Q73" s="60" t="s">
        <v>605</v>
      </c>
      <c r="R73" s="60" t="s">
        <v>758</v>
      </c>
      <c r="S73" s="60"/>
    </row>
    <row r="74" spans="1:19">
      <c r="A74" s="60" t="s">
        <v>1458</v>
      </c>
      <c r="B74" s="60" t="s">
        <v>595</v>
      </c>
      <c r="C74" s="60" t="s">
        <v>913</v>
      </c>
      <c r="D74" s="60" t="s">
        <v>913</v>
      </c>
      <c r="E74" s="60" t="s">
        <v>1459</v>
      </c>
      <c r="F74" s="60" t="s">
        <v>599</v>
      </c>
      <c r="G74" s="60" t="s">
        <v>599</v>
      </c>
      <c r="H74" s="60" t="s">
        <v>599</v>
      </c>
      <c r="I74" s="60">
        <v>47000</v>
      </c>
      <c r="J74" s="60" t="s">
        <v>916</v>
      </c>
      <c r="K74" s="60" t="s">
        <v>1403</v>
      </c>
      <c r="L74" s="60" t="s">
        <v>1404</v>
      </c>
      <c r="M74" s="60" t="s">
        <v>1359</v>
      </c>
      <c r="N74" s="60" t="s">
        <v>1405</v>
      </c>
      <c r="O74" s="60" t="s">
        <v>1361</v>
      </c>
      <c r="P74" s="60" t="s">
        <v>813</v>
      </c>
      <c r="Q74" s="60" t="s">
        <v>605</v>
      </c>
      <c r="R74" s="60" t="s">
        <v>758</v>
      </c>
      <c r="S74" s="60"/>
    </row>
    <row r="75" spans="1:19">
      <c r="A75" s="60" t="s">
        <v>1460</v>
      </c>
      <c r="B75" s="60" t="s">
        <v>595</v>
      </c>
      <c r="C75" s="60" t="s">
        <v>913</v>
      </c>
      <c r="D75" s="60" t="s">
        <v>913</v>
      </c>
      <c r="E75" s="60" t="s">
        <v>1461</v>
      </c>
      <c r="F75" s="60" t="s">
        <v>599</v>
      </c>
      <c r="G75" s="60" t="s">
        <v>599</v>
      </c>
      <c r="H75" s="60" t="s">
        <v>599</v>
      </c>
      <c r="I75" s="60">
        <v>58500</v>
      </c>
      <c r="J75" s="60" t="s">
        <v>657</v>
      </c>
      <c r="K75" s="60" t="s">
        <v>1358</v>
      </c>
      <c r="L75" s="60" t="s">
        <v>1408</v>
      </c>
      <c r="M75" s="60" t="s">
        <v>1359</v>
      </c>
      <c r="N75" s="60" t="s">
        <v>1409</v>
      </c>
      <c r="O75" s="60" t="s">
        <v>1361</v>
      </c>
      <c r="P75" s="60" t="s">
        <v>813</v>
      </c>
      <c r="Q75" s="60" t="s">
        <v>605</v>
      </c>
      <c r="R75" s="60" t="s">
        <v>758</v>
      </c>
      <c r="S75" s="60"/>
    </row>
    <row r="76" spans="1:19">
      <c r="A76" s="60" t="s">
        <v>1462</v>
      </c>
      <c r="B76" s="60" t="s">
        <v>595</v>
      </c>
      <c r="C76" s="60" t="s">
        <v>913</v>
      </c>
      <c r="D76" s="60" t="s">
        <v>913</v>
      </c>
      <c r="E76" s="60" t="s">
        <v>1463</v>
      </c>
      <c r="F76" s="60" t="s">
        <v>599</v>
      </c>
      <c r="G76" s="60" t="s">
        <v>599</v>
      </c>
      <c r="H76" s="60" t="s">
        <v>599</v>
      </c>
      <c r="I76" s="60">
        <v>58500</v>
      </c>
      <c r="J76" s="60" t="s">
        <v>657</v>
      </c>
      <c r="K76" s="60" t="s">
        <v>1358</v>
      </c>
      <c r="L76" s="60" t="s">
        <v>1408</v>
      </c>
      <c r="M76" s="60" t="s">
        <v>1359</v>
      </c>
      <c r="N76" s="60" t="s">
        <v>1409</v>
      </c>
      <c r="O76" s="60" t="s">
        <v>1361</v>
      </c>
      <c r="P76" s="60" t="s">
        <v>813</v>
      </c>
      <c r="Q76" s="60" t="s">
        <v>605</v>
      </c>
      <c r="R76" s="60" t="s">
        <v>758</v>
      </c>
      <c r="S76" s="60"/>
    </row>
    <row r="77" spans="1:19">
      <c r="A77" s="60" t="s">
        <v>1464</v>
      </c>
      <c r="B77" s="60" t="s">
        <v>595</v>
      </c>
      <c r="C77" s="60" t="s">
        <v>913</v>
      </c>
      <c r="D77" s="60" t="s">
        <v>913</v>
      </c>
      <c r="E77" s="60" t="s">
        <v>1465</v>
      </c>
      <c r="F77" s="60" t="s">
        <v>599</v>
      </c>
      <c r="G77" s="60" t="s">
        <v>599</v>
      </c>
      <c r="H77" s="60" t="s">
        <v>599</v>
      </c>
      <c r="I77" s="60">
        <v>58500</v>
      </c>
      <c r="J77" s="60" t="s">
        <v>657</v>
      </c>
      <c r="K77" s="60" t="s">
        <v>1358</v>
      </c>
      <c r="L77" s="60" t="s">
        <v>1408</v>
      </c>
      <c r="M77" s="60" t="s">
        <v>1359</v>
      </c>
      <c r="N77" s="60" t="s">
        <v>1409</v>
      </c>
      <c r="O77" s="60" t="s">
        <v>1361</v>
      </c>
      <c r="P77" s="60" t="s">
        <v>813</v>
      </c>
      <c r="Q77" s="60" t="s">
        <v>605</v>
      </c>
      <c r="R77" s="60" t="s">
        <v>758</v>
      </c>
      <c r="S77" s="60"/>
    </row>
    <row r="78" spans="1:19">
      <c r="A78" s="60" t="s">
        <v>1466</v>
      </c>
      <c r="B78" s="60" t="s">
        <v>595</v>
      </c>
      <c r="C78" s="60" t="s">
        <v>945</v>
      </c>
      <c r="D78" s="60" t="s">
        <v>945</v>
      </c>
      <c r="E78" s="60" t="s">
        <v>1357</v>
      </c>
      <c r="F78" s="60" t="s">
        <v>599</v>
      </c>
      <c r="G78" s="60" t="s">
        <v>599</v>
      </c>
      <c r="H78" s="60" t="s">
        <v>599</v>
      </c>
      <c r="I78" s="60">
        <v>42000</v>
      </c>
      <c r="J78" s="60" t="s">
        <v>878</v>
      </c>
      <c r="K78" s="60" t="s">
        <v>1358</v>
      </c>
      <c r="L78" s="60" t="s">
        <v>879</v>
      </c>
      <c r="M78" s="60" t="s">
        <v>1359</v>
      </c>
      <c r="N78" s="60" t="s">
        <v>1360</v>
      </c>
      <c r="O78" s="60" t="s">
        <v>1361</v>
      </c>
      <c r="P78" s="60" t="s">
        <v>813</v>
      </c>
      <c r="Q78" s="60" t="s">
        <v>605</v>
      </c>
      <c r="R78" s="60" t="s">
        <v>606</v>
      </c>
      <c r="S78" s="60"/>
    </row>
    <row r="79" spans="1:19">
      <c r="A79" s="60" t="s">
        <v>1467</v>
      </c>
      <c r="B79" s="60" t="s">
        <v>595</v>
      </c>
      <c r="C79" s="60" t="s">
        <v>945</v>
      </c>
      <c r="D79" s="60" t="s">
        <v>945</v>
      </c>
      <c r="E79" s="60" t="s">
        <v>1363</v>
      </c>
      <c r="F79" s="60" t="s">
        <v>599</v>
      </c>
      <c r="G79" s="60" t="s">
        <v>599</v>
      </c>
      <c r="H79" s="60" t="s">
        <v>599</v>
      </c>
      <c r="I79" s="60">
        <v>47500</v>
      </c>
      <c r="J79" s="60" t="s">
        <v>657</v>
      </c>
      <c r="K79" s="60" t="s">
        <v>814</v>
      </c>
      <c r="L79" s="60" t="s">
        <v>846</v>
      </c>
      <c r="M79" s="60" t="s">
        <v>1359</v>
      </c>
      <c r="N79" s="60" t="s">
        <v>1364</v>
      </c>
      <c r="O79" s="60" t="s">
        <v>1361</v>
      </c>
      <c r="P79" s="60" t="s">
        <v>813</v>
      </c>
      <c r="Q79" s="60" t="s">
        <v>605</v>
      </c>
      <c r="R79" s="60" t="s">
        <v>606</v>
      </c>
      <c r="S79" s="60"/>
    </row>
    <row r="80" spans="1:19">
      <c r="A80" s="60" t="s">
        <v>1468</v>
      </c>
      <c r="B80" s="60" t="s">
        <v>595</v>
      </c>
      <c r="C80" s="60" t="s">
        <v>945</v>
      </c>
      <c r="D80" s="60" t="s">
        <v>945</v>
      </c>
      <c r="E80" s="60" t="s">
        <v>1366</v>
      </c>
      <c r="F80" s="60" t="s">
        <v>599</v>
      </c>
      <c r="G80" s="60" t="s">
        <v>599</v>
      </c>
      <c r="H80" s="60" t="s">
        <v>599</v>
      </c>
      <c r="I80" s="60">
        <v>57000</v>
      </c>
      <c r="J80" s="60" t="s">
        <v>878</v>
      </c>
      <c r="K80" s="60" t="s">
        <v>1358</v>
      </c>
      <c r="L80" s="60" t="s">
        <v>656</v>
      </c>
      <c r="M80" s="60" t="s">
        <v>1367</v>
      </c>
      <c r="N80" s="60" t="s">
        <v>1368</v>
      </c>
      <c r="O80" s="60" t="s">
        <v>1361</v>
      </c>
      <c r="P80" s="60" t="s">
        <v>813</v>
      </c>
      <c r="Q80" s="60" t="s">
        <v>605</v>
      </c>
      <c r="R80" s="60" t="s">
        <v>606</v>
      </c>
      <c r="S80" s="60"/>
    </row>
    <row r="81" spans="1:19">
      <c r="A81" s="60" t="s">
        <v>1469</v>
      </c>
      <c r="B81" s="60" t="s">
        <v>595</v>
      </c>
      <c r="C81" s="60" t="s">
        <v>693</v>
      </c>
      <c r="D81" s="60" t="s">
        <v>694</v>
      </c>
      <c r="E81" s="60" t="s">
        <v>1470</v>
      </c>
      <c r="F81" s="60" t="s">
        <v>599</v>
      </c>
      <c r="G81" s="60" t="s">
        <v>599</v>
      </c>
      <c r="H81" s="60" t="s">
        <v>599</v>
      </c>
      <c r="I81" s="60">
        <v>34400</v>
      </c>
      <c r="J81" s="60" t="s">
        <v>1471</v>
      </c>
      <c r="K81" s="60" t="s">
        <v>1472</v>
      </c>
      <c r="L81" s="60" t="s">
        <v>1473</v>
      </c>
      <c r="M81" s="60" t="s">
        <v>1474</v>
      </c>
      <c r="N81" s="60" t="s">
        <v>1475</v>
      </c>
      <c r="O81" s="60" t="s">
        <v>1361</v>
      </c>
      <c r="P81" s="60" t="s">
        <v>604</v>
      </c>
      <c r="Q81" s="60" t="s">
        <v>605</v>
      </c>
      <c r="R81" s="60" t="s">
        <v>606</v>
      </c>
      <c r="S81" s="60"/>
    </row>
    <row r="82" spans="1:19">
      <c r="A82" s="60" t="s">
        <v>1476</v>
      </c>
      <c r="B82" s="60" t="s">
        <v>595</v>
      </c>
      <c r="C82" s="60" t="s">
        <v>693</v>
      </c>
      <c r="D82" s="60" t="s">
        <v>694</v>
      </c>
      <c r="E82" s="60" t="s">
        <v>1477</v>
      </c>
      <c r="F82" s="60" t="s">
        <v>599</v>
      </c>
      <c r="G82" s="60" t="s">
        <v>599</v>
      </c>
      <c r="H82" s="60" t="s">
        <v>599</v>
      </c>
      <c r="I82" s="60">
        <v>34400</v>
      </c>
      <c r="J82" s="60" t="s">
        <v>1471</v>
      </c>
      <c r="K82" s="60" t="s">
        <v>1472</v>
      </c>
      <c r="L82" s="60" t="s">
        <v>1380</v>
      </c>
      <c r="M82" s="60" t="s">
        <v>1474</v>
      </c>
      <c r="N82" s="60" t="s">
        <v>1475</v>
      </c>
      <c r="O82" s="60" t="s">
        <v>1361</v>
      </c>
      <c r="P82" s="60" t="s">
        <v>604</v>
      </c>
      <c r="Q82" s="60" t="s">
        <v>605</v>
      </c>
      <c r="R82" s="60" t="s">
        <v>606</v>
      </c>
      <c r="S82" s="60"/>
    </row>
    <row r="83" spans="1:19">
      <c r="A83" s="60" t="s">
        <v>1478</v>
      </c>
      <c r="B83" s="60" t="s">
        <v>595</v>
      </c>
      <c r="C83" s="60" t="s">
        <v>693</v>
      </c>
      <c r="D83" s="60" t="s">
        <v>694</v>
      </c>
      <c r="E83" s="60" t="s">
        <v>1479</v>
      </c>
      <c r="F83" s="60" t="s">
        <v>599</v>
      </c>
      <c r="G83" s="60" t="s">
        <v>599</v>
      </c>
      <c r="H83" s="60" t="s">
        <v>599</v>
      </c>
      <c r="I83" s="60">
        <v>34400</v>
      </c>
      <c r="J83" s="60" t="s">
        <v>1471</v>
      </c>
      <c r="K83" s="60" t="s">
        <v>1472</v>
      </c>
      <c r="L83" s="60" t="s">
        <v>1473</v>
      </c>
      <c r="M83" s="60" t="s">
        <v>1474</v>
      </c>
      <c r="N83" s="60" t="s">
        <v>1475</v>
      </c>
      <c r="O83" s="60" t="s">
        <v>1361</v>
      </c>
      <c r="P83" s="60" t="s">
        <v>604</v>
      </c>
      <c r="Q83" s="60" t="s">
        <v>605</v>
      </c>
      <c r="R83" s="60" t="s">
        <v>606</v>
      </c>
      <c r="S83" s="60"/>
    </row>
    <row r="84" spans="1:19">
      <c r="A84" s="60" t="s">
        <v>1480</v>
      </c>
      <c r="B84" s="60" t="s">
        <v>595</v>
      </c>
      <c r="C84" s="60" t="s">
        <v>693</v>
      </c>
      <c r="D84" s="60" t="s">
        <v>694</v>
      </c>
      <c r="E84" s="60" t="s">
        <v>1481</v>
      </c>
      <c r="F84" s="60" t="s">
        <v>599</v>
      </c>
      <c r="G84" s="60" t="s">
        <v>599</v>
      </c>
      <c r="H84" s="60" t="s">
        <v>599</v>
      </c>
      <c r="I84" s="60">
        <v>34400</v>
      </c>
      <c r="J84" s="60" t="s">
        <v>1471</v>
      </c>
      <c r="K84" s="60" t="s">
        <v>1472</v>
      </c>
      <c r="L84" s="60" t="s">
        <v>1380</v>
      </c>
      <c r="M84" s="60" t="s">
        <v>1474</v>
      </c>
      <c r="N84" s="60" t="s">
        <v>1475</v>
      </c>
      <c r="O84" s="60" t="s">
        <v>1361</v>
      </c>
      <c r="P84" s="60" t="s">
        <v>604</v>
      </c>
      <c r="Q84" s="60" t="s">
        <v>605</v>
      </c>
      <c r="R84" s="60" t="s">
        <v>606</v>
      </c>
      <c r="S84" s="60"/>
    </row>
    <row r="85" spans="1:19">
      <c r="A85" s="60" t="s">
        <v>1482</v>
      </c>
      <c r="B85" s="60" t="s">
        <v>595</v>
      </c>
      <c r="C85" s="60" t="s">
        <v>693</v>
      </c>
      <c r="D85" s="60" t="s">
        <v>694</v>
      </c>
      <c r="E85" s="60" t="s">
        <v>1483</v>
      </c>
      <c r="F85" s="60" t="s">
        <v>599</v>
      </c>
      <c r="G85" s="60" t="s">
        <v>599</v>
      </c>
      <c r="H85" s="60" t="s">
        <v>599</v>
      </c>
      <c r="I85" s="60">
        <v>34400</v>
      </c>
      <c r="J85" s="60" t="s">
        <v>1471</v>
      </c>
      <c r="K85" s="60" t="s">
        <v>1472</v>
      </c>
      <c r="L85" s="60" t="s">
        <v>1473</v>
      </c>
      <c r="M85" s="60" t="s">
        <v>1474</v>
      </c>
      <c r="N85" s="60" t="s">
        <v>1475</v>
      </c>
      <c r="O85" s="60" t="s">
        <v>1361</v>
      </c>
      <c r="P85" s="60" t="s">
        <v>604</v>
      </c>
      <c r="Q85" s="60" t="s">
        <v>605</v>
      </c>
      <c r="R85" s="60" t="s">
        <v>606</v>
      </c>
      <c r="S85" s="60"/>
    </row>
    <row r="86" spans="1:19">
      <c r="A86" s="60" t="s">
        <v>1484</v>
      </c>
      <c r="B86" s="60" t="s">
        <v>595</v>
      </c>
      <c r="C86" s="60" t="s">
        <v>693</v>
      </c>
      <c r="D86" s="60" t="s">
        <v>694</v>
      </c>
      <c r="E86" s="60" t="s">
        <v>1485</v>
      </c>
      <c r="F86" s="60" t="s">
        <v>599</v>
      </c>
      <c r="G86" s="60" t="s">
        <v>599</v>
      </c>
      <c r="H86" s="60" t="s">
        <v>599</v>
      </c>
      <c r="I86" s="60">
        <v>34400</v>
      </c>
      <c r="J86" s="60" t="s">
        <v>1471</v>
      </c>
      <c r="K86" s="60" t="s">
        <v>1472</v>
      </c>
      <c r="L86" s="60" t="s">
        <v>1380</v>
      </c>
      <c r="M86" s="60" t="s">
        <v>1474</v>
      </c>
      <c r="N86" s="60" t="s">
        <v>1475</v>
      </c>
      <c r="O86" s="60" t="s">
        <v>1361</v>
      </c>
      <c r="P86" s="60" t="s">
        <v>604</v>
      </c>
      <c r="Q86" s="60" t="s">
        <v>605</v>
      </c>
      <c r="R86" s="60" t="s">
        <v>606</v>
      </c>
      <c r="S86" s="60"/>
    </row>
    <row r="87" spans="1:19">
      <c r="A87" s="60" t="s">
        <v>1486</v>
      </c>
      <c r="B87" s="60" t="s">
        <v>595</v>
      </c>
      <c r="C87" s="60" t="s">
        <v>693</v>
      </c>
      <c r="D87" s="60" t="s">
        <v>694</v>
      </c>
      <c r="E87" s="60" t="s">
        <v>1487</v>
      </c>
      <c r="F87" s="60" t="s">
        <v>599</v>
      </c>
      <c r="G87" s="60" t="s">
        <v>599</v>
      </c>
      <c r="H87" s="60" t="s">
        <v>599</v>
      </c>
      <c r="I87" s="60">
        <v>34400</v>
      </c>
      <c r="J87" s="60" t="s">
        <v>1488</v>
      </c>
      <c r="K87" s="60" t="s">
        <v>1489</v>
      </c>
      <c r="L87" s="60" t="s">
        <v>1473</v>
      </c>
      <c r="M87" s="60" t="s">
        <v>1490</v>
      </c>
      <c r="N87" s="60" t="s">
        <v>1475</v>
      </c>
      <c r="O87" s="60" t="s">
        <v>1361</v>
      </c>
      <c r="P87" s="60" t="s">
        <v>604</v>
      </c>
      <c r="Q87" s="60" t="s">
        <v>605</v>
      </c>
      <c r="R87" s="60" t="s">
        <v>606</v>
      </c>
      <c r="S87" s="60"/>
    </row>
    <row r="88" spans="1:19">
      <c r="A88" s="60" t="s">
        <v>1491</v>
      </c>
      <c r="B88" s="60" t="s">
        <v>595</v>
      </c>
      <c r="C88" s="60" t="s">
        <v>693</v>
      </c>
      <c r="D88" s="60" t="s">
        <v>694</v>
      </c>
      <c r="E88" s="60" t="s">
        <v>1492</v>
      </c>
      <c r="F88" s="60" t="s">
        <v>599</v>
      </c>
      <c r="G88" s="60" t="s">
        <v>599</v>
      </c>
      <c r="H88" s="60" t="s">
        <v>599</v>
      </c>
      <c r="I88" s="60">
        <v>34400</v>
      </c>
      <c r="J88" s="60" t="s">
        <v>1488</v>
      </c>
      <c r="K88" s="60" t="s">
        <v>1489</v>
      </c>
      <c r="L88" s="60" t="s">
        <v>1380</v>
      </c>
      <c r="M88" s="60" t="s">
        <v>1490</v>
      </c>
      <c r="N88" s="60" t="s">
        <v>1475</v>
      </c>
      <c r="O88" s="60" t="s">
        <v>1361</v>
      </c>
      <c r="P88" s="60" t="s">
        <v>604</v>
      </c>
      <c r="Q88" s="60" t="s">
        <v>605</v>
      </c>
      <c r="R88" s="60" t="s">
        <v>606</v>
      </c>
      <c r="S88" s="60"/>
    </row>
    <row r="89" spans="1:19">
      <c r="A89" s="60" t="s">
        <v>1493</v>
      </c>
      <c r="B89" s="60" t="s">
        <v>595</v>
      </c>
      <c r="C89" s="60" t="s">
        <v>693</v>
      </c>
      <c r="D89" s="60" t="s">
        <v>694</v>
      </c>
      <c r="E89" s="60" t="s">
        <v>1494</v>
      </c>
      <c r="F89" s="60" t="s">
        <v>599</v>
      </c>
      <c r="G89" s="60" t="s">
        <v>599</v>
      </c>
      <c r="H89" s="60" t="s">
        <v>599</v>
      </c>
      <c r="I89" s="60">
        <v>46000</v>
      </c>
      <c r="J89" s="60" t="s">
        <v>1495</v>
      </c>
      <c r="K89" s="60" t="s">
        <v>880</v>
      </c>
      <c r="L89" s="60" t="s">
        <v>1496</v>
      </c>
      <c r="M89" s="60" t="s">
        <v>1497</v>
      </c>
      <c r="N89" s="60" t="s">
        <v>1498</v>
      </c>
      <c r="O89" s="60" t="s">
        <v>1361</v>
      </c>
      <c r="P89" s="60" t="s">
        <v>604</v>
      </c>
      <c r="Q89" s="60" t="s">
        <v>605</v>
      </c>
      <c r="R89" s="60" t="s">
        <v>606</v>
      </c>
      <c r="S89" s="60"/>
    </row>
    <row r="90" spans="1:19">
      <c r="A90" s="60" t="s">
        <v>1499</v>
      </c>
      <c r="B90" s="60" t="s">
        <v>595</v>
      </c>
      <c r="C90" s="60" t="s">
        <v>693</v>
      </c>
      <c r="D90" s="60" t="s">
        <v>694</v>
      </c>
      <c r="E90" s="60" t="s">
        <v>1500</v>
      </c>
      <c r="F90" s="60" t="s">
        <v>599</v>
      </c>
      <c r="G90" s="60" t="s">
        <v>599</v>
      </c>
      <c r="H90" s="60" t="s">
        <v>599</v>
      </c>
      <c r="I90" s="60">
        <v>46000</v>
      </c>
      <c r="J90" s="60" t="s">
        <v>1495</v>
      </c>
      <c r="K90" s="60" t="s">
        <v>880</v>
      </c>
      <c r="L90" s="60" t="s">
        <v>1496</v>
      </c>
      <c r="M90" s="60" t="s">
        <v>1497</v>
      </c>
      <c r="N90" s="60" t="s">
        <v>1498</v>
      </c>
      <c r="O90" s="60" t="s">
        <v>1361</v>
      </c>
      <c r="P90" s="60" t="s">
        <v>604</v>
      </c>
      <c r="Q90" s="60" t="s">
        <v>605</v>
      </c>
      <c r="R90" s="60" t="s">
        <v>606</v>
      </c>
      <c r="S90" s="60"/>
    </row>
    <row r="91" spans="1:19">
      <c r="A91" s="60" t="s">
        <v>1501</v>
      </c>
      <c r="B91" s="60" t="s">
        <v>595</v>
      </c>
      <c r="C91" s="60" t="s">
        <v>693</v>
      </c>
      <c r="D91" s="60" t="s">
        <v>694</v>
      </c>
      <c r="E91" s="60" t="s">
        <v>1502</v>
      </c>
      <c r="F91" s="60" t="s">
        <v>599</v>
      </c>
      <c r="G91" s="60" t="s">
        <v>599</v>
      </c>
      <c r="H91" s="60" t="s">
        <v>599</v>
      </c>
      <c r="I91" s="60">
        <v>57000</v>
      </c>
      <c r="J91" s="60" t="s">
        <v>1503</v>
      </c>
      <c r="K91" s="60" t="s">
        <v>1029</v>
      </c>
      <c r="L91" s="60" t="s">
        <v>1504</v>
      </c>
      <c r="M91" s="60" t="s">
        <v>1505</v>
      </c>
      <c r="N91" s="60" t="s">
        <v>1506</v>
      </c>
      <c r="O91" s="60" t="s">
        <v>1361</v>
      </c>
      <c r="P91" s="60" t="s">
        <v>604</v>
      </c>
      <c r="Q91" s="60" t="s">
        <v>605</v>
      </c>
      <c r="R91" s="60" t="s">
        <v>606</v>
      </c>
      <c r="S91" s="60"/>
    </row>
    <row r="92" spans="1:19">
      <c r="A92" s="60" t="s">
        <v>1507</v>
      </c>
      <c r="B92" s="60" t="s">
        <v>595</v>
      </c>
      <c r="C92" s="60" t="s">
        <v>693</v>
      </c>
      <c r="D92" s="60" t="s">
        <v>694</v>
      </c>
      <c r="E92" s="60" t="s">
        <v>1508</v>
      </c>
      <c r="F92" s="60" t="s">
        <v>599</v>
      </c>
      <c r="G92" s="60" t="s">
        <v>599</v>
      </c>
      <c r="H92" s="60" t="s">
        <v>599</v>
      </c>
      <c r="I92" s="60">
        <v>57000</v>
      </c>
      <c r="J92" s="60" t="s">
        <v>1503</v>
      </c>
      <c r="K92" s="60" t="s">
        <v>1029</v>
      </c>
      <c r="L92" s="60" t="s">
        <v>1504</v>
      </c>
      <c r="M92" s="60" t="s">
        <v>1505</v>
      </c>
      <c r="N92" s="60" t="s">
        <v>1506</v>
      </c>
      <c r="O92" s="60" t="s">
        <v>1361</v>
      </c>
      <c r="P92" s="60" t="s">
        <v>604</v>
      </c>
      <c r="Q92" s="60" t="s">
        <v>605</v>
      </c>
      <c r="R92" s="60" t="s">
        <v>606</v>
      </c>
      <c r="S92" s="60"/>
    </row>
    <row r="93" spans="1:19">
      <c r="A93" s="60" t="s">
        <v>1509</v>
      </c>
      <c r="B93" s="60" t="s">
        <v>595</v>
      </c>
      <c r="C93" s="60" t="s">
        <v>693</v>
      </c>
      <c r="D93" s="60" t="s">
        <v>694</v>
      </c>
      <c r="E93" s="60" t="s">
        <v>1510</v>
      </c>
      <c r="F93" s="60" t="s">
        <v>599</v>
      </c>
      <c r="G93" s="60" t="s">
        <v>599</v>
      </c>
      <c r="H93" s="60" t="s">
        <v>599</v>
      </c>
      <c r="I93" s="60">
        <v>57000</v>
      </c>
      <c r="J93" s="60" t="s">
        <v>1503</v>
      </c>
      <c r="K93" s="60" t="s">
        <v>1029</v>
      </c>
      <c r="L93" s="60" t="s">
        <v>1504</v>
      </c>
      <c r="M93" s="60" t="s">
        <v>1505</v>
      </c>
      <c r="N93" s="60" t="s">
        <v>1506</v>
      </c>
      <c r="O93" s="60" t="s">
        <v>1361</v>
      </c>
      <c r="P93" s="60" t="s">
        <v>604</v>
      </c>
      <c r="Q93" s="60" t="s">
        <v>605</v>
      </c>
      <c r="R93" s="60" t="s">
        <v>606</v>
      </c>
      <c r="S93" s="60"/>
    </row>
    <row r="94" spans="1:19">
      <c r="A94" s="60" t="s">
        <v>1511</v>
      </c>
      <c r="B94" s="60" t="s">
        <v>595</v>
      </c>
      <c r="C94" s="60" t="s">
        <v>693</v>
      </c>
      <c r="D94" s="60" t="s">
        <v>694</v>
      </c>
      <c r="E94" s="60" t="s">
        <v>1512</v>
      </c>
      <c r="F94" s="60" t="s">
        <v>599</v>
      </c>
      <c r="G94" s="60" t="s">
        <v>599</v>
      </c>
      <c r="H94" s="60" t="s">
        <v>599</v>
      </c>
      <c r="I94" s="60">
        <v>57000</v>
      </c>
      <c r="J94" s="60" t="s">
        <v>1503</v>
      </c>
      <c r="K94" s="60" t="s">
        <v>1029</v>
      </c>
      <c r="L94" s="60" t="s">
        <v>1504</v>
      </c>
      <c r="M94" s="60" t="s">
        <v>1505</v>
      </c>
      <c r="N94" s="60" t="s">
        <v>1506</v>
      </c>
      <c r="O94" s="60" t="s">
        <v>1361</v>
      </c>
      <c r="P94" s="60" t="s">
        <v>604</v>
      </c>
      <c r="Q94" s="60" t="s">
        <v>605</v>
      </c>
      <c r="R94" s="60" t="s">
        <v>606</v>
      </c>
      <c r="S94" s="60"/>
    </row>
    <row r="95" spans="1:19">
      <c r="A95" s="60" t="s">
        <v>1513</v>
      </c>
      <c r="B95" s="60" t="s">
        <v>595</v>
      </c>
      <c r="C95" s="60" t="s">
        <v>693</v>
      </c>
      <c r="D95" s="60" t="s">
        <v>694</v>
      </c>
      <c r="E95" s="60" t="s">
        <v>1514</v>
      </c>
      <c r="F95" s="60" t="s">
        <v>599</v>
      </c>
      <c r="G95" s="60" t="s">
        <v>599</v>
      </c>
      <c r="H95" s="60" t="s">
        <v>599</v>
      </c>
      <c r="I95" s="60">
        <v>57000</v>
      </c>
      <c r="J95" s="60" t="s">
        <v>1503</v>
      </c>
      <c r="K95" s="60" t="s">
        <v>1029</v>
      </c>
      <c r="L95" s="60" t="s">
        <v>1504</v>
      </c>
      <c r="M95" s="60" t="s">
        <v>1505</v>
      </c>
      <c r="N95" s="60" t="s">
        <v>1506</v>
      </c>
      <c r="O95" s="60" t="s">
        <v>1361</v>
      </c>
      <c r="P95" s="60" t="s">
        <v>604</v>
      </c>
      <c r="Q95" s="60" t="s">
        <v>605</v>
      </c>
      <c r="R95" s="60" t="s">
        <v>606</v>
      </c>
      <c r="S95" s="60"/>
    </row>
    <row r="96" spans="1:19">
      <c r="A96" s="60" t="s">
        <v>1515</v>
      </c>
      <c r="B96" s="60" t="s">
        <v>595</v>
      </c>
      <c r="C96" s="60" t="s">
        <v>693</v>
      </c>
      <c r="D96" s="60" t="s">
        <v>694</v>
      </c>
      <c r="E96" s="60" t="s">
        <v>1516</v>
      </c>
      <c r="F96" s="60" t="s">
        <v>599</v>
      </c>
      <c r="G96" s="60" t="s">
        <v>599</v>
      </c>
      <c r="H96" s="60" t="s">
        <v>599</v>
      </c>
      <c r="I96" s="60">
        <v>57000</v>
      </c>
      <c r="J96" s="60" t="s">
        <v>1503</v>
      </c>
      <c r="K96" s="60" t="s">
        <v>1029</v>
      </c>
      <c r="L96" s="60" t="s">
        <v>1504</v>
      </c>
      <c r="M96" s="60" t="s">
        <v>1505</v>
      </c>
      <c r="N96" s="60" t="s">
        <v>1506</v>
      </c>
      <c r="O96" s="60" t="s">
        <v>1361</v>
      </c>
      <c r="P96" s="60" t="s">
        <v>604</v>
      </c>
      <c r="Q96" s="60" t="s">
        <v>605</v>
      </c>
      <c r="R96" s="60" t="s">
        <v>606</v>
      </c>
      <c r="S96" s="60"/>
    </row>
    <row r="97" spans="1:19">
      <c r="A97" s="60" t="s">
        <v>1517</v>
      </c>
      <c r="B97" s="60" t="s">
        <v>595</v>
      </c>
      <c r="C97" s="60" t="s">
        <v>693</v>
      </c>
      <c r="D97" s="60" t="s">
        <v>694</v>
      </c>
      <c r="E97" s="60" t="s">
        <v>1518</v>
      </c>
      <c r="F97" s="60" t="s">
        <v>599</v>
      </c>
      <c r="G97" s="60" t="s">
        <v>599</v>
      </c>
      <c r="H97" s="60" t="s">
        <v>599</v>
      </c>
      <c r="I97" s="60">
        <v>57000</v>
      </c>
      <c r="J97" s="60" t="s">
        <v>1519</v>
      </c>
      <c r="K97" s="60" t="s">
        <v>1243</v>
      </c>
      <c r="L97" s="60" t="s">
        <v>1504</v>
      </c>
      <c r="M97" s="60" t="s">
        <v>1367</v>
      </c>
      <c r="N97" s="60" t="s">
        <v>1506</v>
      </c>
      <c r="O97" s="60" t="s">
        <v>1361</v>
      </c>
      <c r="P97" s="60" t="s">
        <v>604</v>
      </c>
      <c r="Q97" s="60" t="s">
        <v>605</v>
      </c>
      <c r="R97" s="60" t="s">
        <v>606</v>
      </c>
      <c r="S97" s="60"/>
    </row>
    <row r="98" spans="1:19">
      <c r="A98" s="60" t="s">
        <v>1520</v>
      </c>
      <c r="B98" s="60" t="s">
        <v>595</v>
      </c>
      <c r="C98" s="60" t="s">
        <v>693</v>
      </c>
      <c r="D98" s="60" t="s">
        <v>694</v>
      </c>
      <c r="E98" s="60" t="s">
        <v>1521</v>
      </c>
      <c r="F98" s="60" t="s">
        <v>599</v>
      </c>
      <c r="G98" s="60" t="s">
        <v>599</v>
      </c>
      <c r="H98" s="60" t="s">
        <v>599</v>
      </c>
      <c r="I98" s="60">
        <v>57000</v>
      </c>
      <c r="J98" s="60" t="s">
        <v>1519</v>
      </c>
      <c r="K98" s="60" t="s">
        <v>1243</v>
      </c>
      <c r="L98" s="60" t="s">
        <v>1504</v>
      </c>
      <c r="M98" s="60" t="s">
        <v>1367</v>
      </c>
      <c r="N98" s="60" t="s">
        <v>1506</v>
      </c>
      <c r="O98" s="60" t="s">
        <v>1361</v>
      </c>
      <c r="P98" s="60" t="s">
        <v>604</v>
      </c>
      <c r="Q98" s="60" t="s">
        <v>605</v>
      </c>
      <c r="R98" s="60" t="s">
        <v>606</v>
      </c>
      <c r="S98" s="60"/>
    </row>
    <row r="99" spans="1:19">
      <c r="A99" s="60" t="s">
        <v>1522</v>
      </c>
      <c r="B99" s="60" t="s">
        <v>595</v>
      </c>
      <c r="C99" s="60" t="s">
        <v>952</v>
      </c>
      <c r="D99" s="60" t="s">
        <v>952</v>
      </c>
      <c r="E99" s="60" t="s">
        <v>1357</v>
      </c>
      <c r="F99" s="60" t="s">
        <v>599</v>
      </c>
      <c r="G99" s="60" t="s">
        <v>599</v>
      </c>
      <c r="H99" s="60" t="s">
        <v>599</v>
      </c>
      <c r="I99" s="60">
        <v>42000</v>
      </c>
      <c r="J99" s="60" t="s">
        <v>878</v>
      </c>
      <c r="K99" s="60" t="s">
        <v>1358</v>
      </c>
      <c r="L99" s="60" t="s">
        <v>879</v>
      </c>
      <c r="M99" s="60" t="s">
        <v>1359</v>
      </c>
      <c r="N99" s="60" t="s">
        <v>1360</v>
      </c>
      <c r="O99" s="60" t="s">
        <v>1361</v>
      </c>
      <c r="P99" s="60" t="s">
        <v>813</v>
      </c>
      <c r="Q99" s="60" t="s">
        <v>605</v>
      </c>
      <c r="R99" s="60" t="s">
        <v>606</v>
      </c>
      <c r="S99" s="60"/>
    </row>
    <row r="100" spans="1:19">
      <c r="A100" s="60" t="s">
        <v>1523</v>
      </c>
      <c r="B100" s="60" t="s">
        <v>595</v>
      </c>
      <c r="C100" s="60" t="s">
        <v>952</v>
      </c>
      <c r="D100" s="60" t="s">
        <v>952</v>
      </c>
      <c r="E100" s="60" t="s">
        <v>1363</v>
      </c>
      <c r="F100" s="60" t="s">
        <v>599</v>
      </c>
      <c r="G100" s="60" t="s">
        <v>599</v>
      </c>
      <c r="H100" s="60" t="s">
        <v>599</v>
      </c>
      <c r="I100" s="60">
        <v>47500</v>
      </c>
      <c r="J100" s="60" t="s">
        <v>657</v>
      </c>
      <c r="K100" s="60" t="s">
        <v>814</v>
      </c>
      <c r="L100" s="60" t="s">
        <v>846</v>
      </c>
      <c r="M100" s="60" t="s">
        <v>1359</v>
      </c>
      <c r="N100" s="60" t="s">
        <v>1364</v>
      </c>
      <c r="O100" s="60" t="s">
        <v>1361</v>
      </c>
      <c r="P100" s="60" t="s">
        <v>813</v>
      </c>
      <c r="Q100" s="60" t="s">
        <v>605</v>
      </c>
      <c r="R100" s="60" t="s">
        <v>606</v>
      </c>
      <c r="S100" s="60"/>
    </row>
    <row r="101" spans="1:19">
      <c r="A101" s="60" t="s">
        <v>1524</v>
      </c>
      <c r="B101" s="60" t="s">
        <v>595</v>
      </c>
      <c r="C101" s="60" t="s">
        <v>952</v>
      </c>
      <c r="D101" s="60" t="s">
        <v>952</v>
      </c>
      <c r="E101" s="60" t="s">
        <v>1366</v>
      </c>
      <c r="F101" s="60" t="s">
        <v>599</v>
      </c>
      <c r="G101" s="60" t="s">
        <v>599</v>
      </c>
      <c r="H101" s="60" t="s">
        <v>599</v>
      </c>
      <c r="I101" s="60">
        <v>57000</v>
      </c>
      <c r="J101" s="60" t="s">
        <v>878</v>
      </c>
      <c r="K101" s="60" t="s">
        <v>1358</v>
      </c>
      <c r="L101" s="60" t="s">
        <v>656</v>
      </c>
      <c r="M101" s="60" t="s">
        <v>1367</v>
      </c>
      <c r="N101" s="60" t="s">
        <v>1368</v>
      </c>
      <c r="O101" s="60" t="s">
        <v>1361</v>
      </c>
      <c r="P101" s="60" t="s">
        <v>813</v>
      </c>
      <c r="Q101" s="60" t="s">
        <v>605</v>
      </c>
      <c r="R101" s="60" t="s">
        <v>606</v>
      </c>
      <c r="S101" s="60"/>
    </row>
    <row r="102" spans="1:19">
      <c r="A102" s="60" t="s">
        <v>1525</v>
      </c>
      <c r="B102" s="60" t="s">
        <v>595</v>
      </c>
      <c r="C102" s="60" t="s">
        <v>969</v>
      </c>
      <c r="D102" s="60" t="s">
        <v>969</v>
      </c>
      <c r="E102" s="60" t="s">
        <v>1357</v>
      </c>
      <c r="F102" s="60" t="s">
        <v>599</v>
      </c>
      <c r="G102" s="60" t="s">
        <v>599</v>
      </c>
      <c r="H102" s="60" t="s">
        <v>599</v>
      </c>
      <c r="I102" s="60">
        <v>42000</v>
      </c>
      <c r="J102" s="60" t="s">
        <v>878</v>
      </c>
      <c r="K102" s="60" t="s">
        <v>1358</v>
      </c>
      <c r="L102" s="60" t="s">
        <v>879</v>
      </c>
      <c r="M102" s="60" t="s">
        <v>1359</v>
      </c>
      <c r="N102" s="60" t="s">
        <v>1360</v>
      </c>
      <c r="O102" s="60" t="s">
        <v>1361</v>
      </c>
      <c r="P102" s="60" t="s">
        <v>813</v>
      </c>
      <c r="Q102" s="60" t="s">
        <v>605</v>
      </c>
      <c r="R102" s="60" t="s">
        <v>606</v>
      </c>
      <c r="S102" s="60"/>
    </row>
    <row r="103" spans="1:19">
      <c r="A103" s="60" t="s">
        <v>1526</v>
      </c>
      <c r="B103" s="60" t="s">
        <v>595</v>
      </c>
      <c r="C103" s="60" t="s">
        <v>969</v>
      </c>
      <c r="D103" s="60" t="s">
        <v>969</v>
      </c>
      <c r="E103" s="60" t="s">
        <v>1363</v>
      </c>
      <c r="F103" s="60" t="s">
        <v>599</v>
      </c>
      <c r="G103" s="60" t="s">
        <v>599</v>
      </c>
      <c r="H103" s="60" t="s">
        <v>599</v>
      </c>
      <c r="I103" s="60">
        <v>47500</v>
      </c>
      <c r="J103" s="60" t="s">
        <v>657</v>
      </c>
      <c r="K103" s="60" t="s">
        <v>814</v>
      </c>
      <c r="L103" s="60" t="s">
        <v>846</v>
      </c>
      <c r="M103" s="60" t="s">
        <v>1359</v>
      </c>
      <c r="N103" s="60" t="s">
        <v>1364</v>
      </c>
      <c r="O103" s="60" t="s">
        <v>1361</v>
      </c>
      <c r="P103" s="60" t="s">
        <v>813</v>
      </c>
      <c r="Q103" s="60" t="s">
        <v>605</v>
      </c>
      <c r="R103" s="60" t="s">
        <v>606</v>
      </c>
      <c r="S103" s="60"/>
    </row>
    <row r="104" spans="1:19">
      <c r="A104" s="60" t="s">
        <v>1527</v>
      </c>
      <c r="B104" s="60" t="s">
        <v>595</v>
      </c>
      <c r="C104" s="60" t="s">
        <v>969</v>
      </c>
      <c r="D104" s="60" t="s">
        <v>969</v>
      </c>
      <c r="E104" s="60" t="s">
        <v>1366</v>
      </c>
      <c r="F104" s="60" t="s">
        <v>599</v>
      </c>
      <c r="G104" s="60" t="s">
        <v>599</v>
      </c>
      <c r="H104" s="60" t="s">
        <v>599</v>
      </c>
      <c r="I104" s="60">
        <v>57000</v>
      </c>
      <c r="J104" s="60" t="s">
        <v>878</v>
      </c>
      <c r="K104" s="60" t="s">
        <v>1358</v>
      </c>
      <c r="L104" s="60" t="s">
        <v>656</v>
      </c>
      <c r="M104" s="60" t="s">
        <v>1367</v>
      </c>
      <c r="N104" s="60" t="s">
        <v>1368</v>
      </c>
      <c r="O104" s="60" t="s">
        <v>1361</v>
      </c>
      <c r="P104" s="60" t="s">
        <v>813</v>
      </c>
      <c r="Q104" s="60" t="s">
        <v>605</v>
      </c>
      <c r="R104" s="60" t="s">
        <v>606</v>
      </c>
      <c r="S104" s="60"/>
    </row>
    <row r="105" spans="1:19">
      <c r="A105" s="60" t="s">
        <v>1528</v>
      </c>
      <c r="B105" s="60" t="s">
        <v>595</v>
      </c>
      <c r="C105" s="60" t="s">
        <v>970</v>
      </c>
      <c r="D105" s="60" t="s">
        <v>971</v>
      </c>
      <c r="E105" s="60" t="s">
        <v>1529</v>
      </c>
      <c r="F105" s="60" t="s">
        <v>599</v>
      </c>
      <c r="G105" s="60" t="s">
        <v>599</v>
      </c>
      <c r="H105" s="60" t="s">
        <v>599</v>
      </c>
      <c r="I105" s="60">
        <v>47000</v>
      </c>
      <c r="J105" s="60" t="s">
        <v>916</v>
      </c>
      <c r="K105" s="60" t="s">
        <v>1403</v>
      </c>
      <c r="L105" s="60" t="s">
        <v>1404</v>
      </c>
      <c r="M105" s="60" t="s">
        <v>1359</v>
      </c>
      <c r="N105" s="60" t="s">
        <v>1405</v>
      </c>
      <c r="O105" s="60" t="s">
        <v>1361</v>
      </c>
      <c r="P105" s="60" t="s">
        <v>813</v>
      </c>
      <c r="Q105" s="60" t="s">
        <v>605</v>
      </c>
      <c r="R105" s="60" t="s">
        <v>758</v>
      </c>
      <c r="S105" s="60"/>
    </row>
    <row r="106" spans="1:19">
      <c r="A106" s="60" t="s">
        <v>1530</v>
      </c>
      <c r="B106" s="60" t="s">
        <v>595</v>
      </c>
      <c r="C106" s="60" t="s">
        <v>970</v>
      </c>
      <c r="D106" s="60" t="s">
        <v>971</v>
      </c>
      <c r="E106" s="60" t="s">
        <v>1531</v>
      </c>
      <c r="F106" s="60" t="s">
        <v>599</v>
      </c>
      <c r="G106" s="60" t="s">
        <v>599</v>
      </c>
      <c r="H106" s="60" t="s">
        <v>599</v>
      </c>
      <c r="I106" s="60">
        <v>47000</v>
      </c>
      <c r="J106" s="60" t="s">
        <v>916</v>
      </c>
      <c r="K106" s="60" t="s">
        <v>1403</v>
      </c>
      <c r="L106" s="60" t="s">
        <v>1404</v>
      </c>
      <c r="M106" s="60" t="s">
        <v>1359</v>
      </c>
      <c r="N106" s="60" t="s">
        <v>1405</v>
      </c>
      <c r="O106" s="60" t="s">
        <v>1361</v>
      </c>
      <c r="P106" s="60" t="s">
        <v>813</v>
      </c>
      <c r="Q106" s="60" t="s">
        <v>605</v>
      </c>
      <c r="R106" s="60" t="s">
        <v>758</v>
      </c>
      <c r="S106" s="60"/>
    </row>
    <row r="107" spans="1:19">
      <c r="A107" s="60" t="s">
        <v>1532</v>
      </c>
      <c r="B107" s="60" t="s">
        <v>595</v>
      </c>
      <c r="C107" s="60" t="s">
        <v>970</v>
      </c>
      <c r="D107" s="60" t="s">
        <v>971</v>
      </c>
      <c r="E107" s="60" t="s">
        <v>1533</v>
      </c>
      <c r="F107" s="60" t="s">
        <v>599</v>
      </c>
      <c r="G107" s="60" t="s">
        <v>599</v>
      </c>
      <c r="H107" s="60" t="s">
        <v>599</v>
      </c>
      <c r="I107" s="60">
        <v>47000</v>
      </c>
      <c r="J107" s="60" t="s">
        <v>916</v>
      </c>
      <c r="K107" s="60" t="s">
        <v>1403</v>
      </c>
      <c r="L107" s="60" t="s">
        <v>1404</v>
      </c>
      <c r="M107" s="60" t="s">
        <v>1359</v>
      </c>
      <c r="N107" s="60" t="s">
        <v>1405</v>
      </c>
      <c r="O107" s="60" t="s">
        <v>1361</v>
      </c>
      <c r="P107" s="60" t="s">
        <v>813</v>
      </c>
      <c r="Q107" s="60" t="s">
        <v>605</v>
      </c>
      <c r="R107" s="60" t="s">
        <v>758</v>
      </c>
      <c r="S107" s="60"/>
    </row>
    <row r="108" spans="1:19">
      <c r="A108" s="60" t="s">
        <v>1534</v>
      </c>
      <c r="B108" s="60" t="s">
        <v>595</v>
      </c>
      <c r="C108" s="60" t="s">
        <v>970</v>
      </c>
      <c r="D108" s="60" t="s">
        <v>971</v>
      </c>
      <c r="E108" s="60" t="s">
        <v>1535</v>
      </c>
      <c r="F108" s="60" t="s">
        <v>599</v>
      </c>
      <c r="G108" s="60" t="s">
        <v>599</v>
      </c>
      <c r="H108" s="60" t="s">
        <v>599</v>
      </c>
      <c r="I108" s="60">
        <v>58500</v>
      </c>
      <c r="J108" s="60" t="s">
        <v>657</v>
      </c>
      <c r="K108" s="60" t="s">
        <v>1358</v>
      </c>
      <c r="L108" s="60" t="s">
        <v>1408</v>
      </c>
      <c r="M108" s="60" t="s">
        <v>1359</v>
      </c>
      <c r="N108" s="60" t="s">
        <v>1409</v>
      </c>
      <c r="O108" s="60" t="s">
        <v>1361</v>
      </c>
      <c r="P108" s="60" t="s">
        <v>813</v>
      </c>
      <c r="Q108" s="60" t="s">
        <v>605</v>
      </c>
      <c r="R108" s="60" t="s">
        <v>758</v>
      </c>
      <c r="S108" s="60"/>
    </row>
    <row r="109" spans="1:19">
      <c r="A109" s="60" t="s">
        <v>1536</v>
      </c>
      <c r="B109" s="60" t="s">
        <v>595</v>
      </c>
      <c r="C109" s="60" t="s">
        <v>970</v>
      </c>
      <c r="D109" s="60" t="s">
        <v>971</v>
      </c>
      <c r="E109" s="60" t="s">
        <v>1537</v>
      </c>
      <c r="F109" s="60" t="s">
        <v>599</v>
      </c>
      <c r="G109" s="60" t="s">
        <v>599</v>
      </c>
      <c r="H109" s="60" t="s">
        <v>599</v>
      </c>
      <c r="I109" s="60">
        <v>58500</v>
      </c>
      <c r="J109" s="60" t="s">
        <v>657</v>
      </c>
      <c r="K109" s="60" t="s">
        <v>1358</v>
      </c>
      <c r="L109" s="60" t="s">
        <v>1408</v>
      </c>
      <c r="M109" s="60" t="s">
        <v>1359</v>
      </c>
      <c r="N109" s="60" t="s">
        <v>1409</v>
      </c>
      <c r="O109" s="60" t="s">
        <v>1361</v>
      </c>
      <c r="P109" s="60" t="s">
        <v>813</v>
      </c>
      <c r="Q109" s="60" t="s">
        <v>605</v>
      </c>
      <c r="R109" s="60" t="s">
        <v>758</v>
      </c>
      <c r="S109" s="60"/>
    </row>
    <row r="110" spans="1:19">
      <c r="A110" s="60" t="s">
        <v>1538</v>
      </c>
      <c r="B110" s="60" t="s">
        <v>595</v>
      </c>
      <c r="C110" s="60" t="s">
        <v>970</v>
      </c>
      <c r="D110" s="60" t="s">
        <v>971</v>
      </c>
      <c r="E110" s="60" t="s">
        <v>1539</v>
      </c>
      <c r="F110" s="60" t="s">
        <v>599</v>
      </c>
      <c r="G110" s="60" t="s">
        <v>599</v>
      </c>
      <c r="H110" s="60" t="s">
        <v>599</v>
      </c>
      <c r="I110" s="60">
        <v>58500</v>
      </c>
      <c r="J110" s="60" t="s">
        <v>657</v>
      </c>
      <c r="K110" s="60" t="s">
        <v>1358</v>
      </c>
      <c r="L110" s="60" t="s">
        <v>1408</v>
      </c>
      <c r="M110" s="60" t="s">
        <v>1359</v>
      </c>
      <c r="N110" s="60" t="s">
        <v>1409</v>
      </c>
      <c r="O110" s="60" t="s">
        <v>1361</v>
      </c>
      <c r="P110" s="60" t="s">
        <v>813</v>
      </c>
      <c r="Q110" s="60" t="s">
        <v>605</v>
      </c>
      <c r="R110" s="60" t="s">
        <v>758</v>
      </c>
      <c r="S110" s="60"/>
    </row>
    <row r="111" spans="1:19">
      <c r="A111" s="60" t="s">
        <v>1540</v>
      </c>
      <c r="B111" s="60" t="s">
        <v>595</v>
      </c>
      <c r="C111" s="60" t="s">
        <v>978</v>
      </c>
      <c r="D111" s="60" t="s">
        <v>978</v>
      </c>
      <c r="E111" s="60" t="s">
        <v>1357</v>
      </c>
      <c r="F111" s="60" t="s">
        <v>599</v>
      </c>
      <c r="G111" s="60" t="s">
        <v>599</v>
      </c>
      <c r="H111" s="60" t="s">
        <v>599</v>
      </c>
      <c r="I111" s="60">
        <v>42000</v>
      </c>
      <c r="J111" s="60" t="s">
        <v>878</v>
      </c>
      <c r="K111" s="60" t="s">
        <v>1358</v>
      </c>
      <c r="L111" s="60" t="s">
        <v>879</v>
      </c>
      <c r="M111" s="60" t="s">
        <v>1359</v>
      </c>
      <c r="N111" s="60" t="s">
        <v>1360</v>
      </c>
      <c r="O111" s="60" t="s">
        <v>1361</v>
      </c>
      <c r="P111" s="60" t="s">
        <v>813</v>
      </c>
      <c r="Q111" s="60" t="s">
        <v>605</v>
      </c>
      <c r="R111" s="60" t="s">
        <v>606</v>
      </c>
      <c r="S111" s="60"/>
    </row>
    <row r="112" spans="1:19">
      <c r="A112" s="60" t="s">
        <v>1541</v>
      </c>
      <c r="B112" s="60" t="s">
        <v>595</v>
      </c>
      <c r="C112" s="60" t="s">
        <v>978</v>
      </c>
      <c r="D112" s="60" t="s">
        <v>978</v>
      </c>
      <c r="E112" s="60" t="s">
        <v>1363</v>
      </c>
      <c r="F112" s="60" t="s">
        <v>599</v>
      </c>
      <c r="G112" s="60" t="s">
        <v>599</v>
      </c>
      <c r="H112" s="60" t="s">
        <v>599</v>
      </c>
      <c r="I112" s="60">
        <v>47500</v>
      </c>
      <c r="J112" s="60" t="s">
        <v>657</v>
      </c>
      <c r="K112" s="60" t="s">
        <v>814</v>
      </c>
      <c r="L112" s="60" t="s">
        <v>846</v>
      </c>
      <c r="M112" s="60" t="s">
        <v>1359</v>
      </c>
      <c r="N112" s="60" t="s">
        <v>1364</v>
      </c>
      <c r="O112" s="60" t="s">
        <v>1361</v>
      </c>
      <c r="P112" s="60" t="s">
        <v>813</v>
      </c>
      <c r="Q112" s="60" t="s">
        <v>605</v>
      </c>
      <c r="R112" s="60" t="s">
        <v>606</v>
      </c>
      <c r="S112" s="60"/>
    </row>
    <row r="113" spans="1:19">
      <c r="A113" s="60" t="s">
        <v>1542</v>
      </c>
      <c r="B113" s="60" t="s">
        <v>595</v>
      </c>
      <c r="C113" s="60" t="s">
        <v>978</v>
      </c>
      <c r="D113" s="60" t="s">
        <v>978</v>
      </c>
      <c r="E113" s="60" t="s">
        <v>1366</v>
      </c>
      <c r="F113" s="60" t="s">
        <v>599</v>
      </c>
      <c r="G113" s="60" t="s">
        <v>599</v>
      </c>
      <c r="H113" s="60" t="s">
        <v>599</v>
      </c>
      <c r="I113" s="60">
        <v>57000</v>
      </c>
      <c r="J113" s="60" t="s">
        <v>878</v>
      </c>
      <c r="K113" s="60" t="s">
        <v>1358</v>
      </c>
      <c r="L113" s="60" t="s">
        <v>656</v>
      </c>
      <c r="M113" s="60" t="s">
        <v>1367</v>
      </c>
      <c r="N113" s="60" t="s">
        <v>1368</v>
      </c>
      <c r="O113" s="60" t="s">
        <v>1361</v>
      </c>
      <c r="P113" s="60" t="s">
        <v>813</v>
      </c>
      <c r="Q113" s="60" t="s">
        <v>605</v>
      </c>
      <c r="R113" s="60" t="s">
        <v>606</v>
      </c>
      <c r="S113" s="60"/>
    </row>
    <row r="114" spans="1:19">
      <c r="A114" s="60" t="s">
        <v>1543</v>
      </c>
      <c r="B114" s="60" t="s">
        <v>595</v>
      </c>
      <c r="C114" s="60" t="s">
        <v>979</v>
      </c>
      <c r="D114" s="60" t="s">
        <v>979</v>
      </c>
      <c r="E114" s="60" t="s">
        <v>1357</v>
      </c>
      <c r="F114" s="60" t="s">
        <v>599</v>
      </c>
      <c r="G114" s="60" t="s">
        <v>599</v>
      </c>
      <c r="H114" s="60" t="s">
        <v>599</v>
      </c>
      <c r="I114" s="60">
        <v>42000</v>
      </c>
      <c r="J114" s="60" t="s">
        <v>878</v>
      </c>
      <c r="K114" s="60" t="s">
        <v>1358</v>
      </c>
      <c r="L114" s="60" t="s">
        <v>879</v>
      </c>
      <c r="M114" s="60" t="s">
        <v>1359</v>
      </c>
      <c r="N114" s="60" t="s">
        <v>1360</v>
      </c>
      <c r="O114" s="60" t="s">
        <v>1361</v>
      </c>
      <c r="P114" s="60" t="s">
        <v>813</v>
      </c>
      <c r="Q114" s="60" t="s">
        <v>605</v>
      </c>
      <c r="R114" s="60" t="s">
        <v>606</v>
      </c>
      <c r="S114" s="60"/>
    </row>
    <row r="115" spans="1:19">
      <c r="A115" s="60" t="s">
        <v>1544</v>
      </c>
      <c r="B115" s="60" t="s">
        <v>595</v>
      </c>
      <c r="C115" s="60" t="s">
        <v>979</v>
      </c>
      <c r="D115" s="60" t="s">
        <v>979</v>
      </c>
      <c r="E115" s="60" t="s">
        <v>1363</v>
      </c>
      <c r="F115" s="60" t="s">
        <v>599</v>
      </c>
      <c r="G115" s="60" t="s">
        <v>599</v>
      </c>
      <c r="H115" s="60" t="s">
        <v>599</v>
      </c>
      <c r="I115" s="60">
        <v>47500</v>
      </c>
      <c r="J115" s="60" t="s">
        <v>657</v>
      </c>
      <c r="K115" s="60" t="s">
        <v>814</v>
      </c>
      <c r="L115" s="60" t="s">
        <v>846</v>
      </c>
      <c r="M115" s="60" t="s">
        <v>1359</v>
      </c>
      <c r="N115" s="60" t="s">
        <v>1364</v>
      </c>
      <c r="O115" s="60" t="s">
        <v>1361</v>
      </c>
      <c r="P115" s="60" t="s">
        <v>813</v>
      </c>
      <c r="Q115" s="60" t="s">
        <v>605</v>
      </c>
      <c r="R115" s="60" t="s">
        <v>606</v>
      </c>
      <c r="S115" s="60"/>
    </row>
    <row r="116" spans="1:19">
      <c r="A116" s="60" t="s">
        <v>1545</v>
      </c>
      <c r="B116" s="60" t="s">
        <v>595</v>
      </c>
      <c r="C116" s="60" t="s">
        <v>979</v>
      </c>
      <c r="D116" s="60" t="s">
        <v>979</v>
      </c>
      <c r="E116" s="60" t="s">
        <v>1366</v>
      </c>
      <c r="F116" s="60" t="s">
        <v>599</v>
      </c>
      <c r="G116" s="60" t="s">
        <v>599</v>
      </c>
      <c r="H116" s="60" t="s">
        <v>599</v>
      </c>
      <c r="I116" s="60">
        <v>57000</v>
      </c>
      <c r="J116" s="60" t="s">
        <v>878</v>
      </c>
      <c r="K116" s="60" t="s">
        <v>1358</v>
      </c>
      <c r="L116" s="60" t="s">
        <v>656</v>
      </c>
      <c r="M116" s="60" t="s">
        <v>1367</v>
      </c>
      <c r="N116" s="60" t="s">
        <v>1368</v>
      </c>
      <c r="O116" s="60" t="s">
        <v>1361</v>
      </c>
      <c r="P116" s="60" t="s">
        <v>813</v>
      </c>
      <c r="Q116" s="60" t="s">
        <v>605</v>
      </c>
      <c r="R116" s="60" t="s">
        <v>606</v>
      </c>
      <c r="S116" s="60"/>
    </row>
    <row r="117" spans="1:19">
      <c r="A117" s="60" t="s">
        <v>1546</v>
      </c>
      <c r="B117" s="60" t="s">
        <v>595</v>
      </c>
      <c r="C117" s="60" t="s">
        <v>988</v>
      </c>
      <c r="D117" s="60" t="s">
        <v>988</v>
      </c>
      <c r="E117" s="60" t="s">
        <v>1357</v>
      </c>
      <c r="F117" s="60" t="s">
        <v>599</v>
      </c>
      <c r="G117" s="60" t="s">
        <v>599</v>
      </c>
      <c r="H117" s="60" t="s">
        <v>599</v>
      </c>
      <c r="I117" s="60">
        <v>42000</v>
      </c>
      <c r="J117" s="60" t="s">
        <v>878</v>
      </c>
      <c r="K117" s="60" t="s">
        <v>1358</v>
      </c>
      <c r="L117" s="60" t="s">
        <v>879</v>
      </c>
      <c r="M117" s="60" t="s">
        <v>1359</v>
      </c>
      <c r="N117" s="60" t="s">
        <v>1360</v>
      </c>
      <c r="O117" s="60" t="s">
        <v>1361</v>
      </c>
      <c r="P117" s="60" t="s">
        <v>813</v>
      </c>
      <c r="Q117" s="60" t="s">
        <v>605</v>
      </c>
      <c r="R117" s="60" t="s">
        <v>606</v>
      </c>
      <c r="S117" s="60"/>
    </row>
    <row r="118" spans="1:19">
      <c r="A118" s="60" t="s">
        <v>1547</v>
      </c>
      <c r="B118" s="60" t="s">
        <v>595</v>
      </c>
      <c r="C118" s="60" t="s">
        <v>988</v>
      </c>
      <c r="D118" s="60" t="s">
        <v>988</v>
      </c>
      <c r="E118" s="60" t="s">
        <v>1363</v>
      </c>
      <c r="F118" s="60" t="s">
        <v>599</v>
      </c>
      <c r="G118" s="60" t="s">
        <v>599</v>
      </c>
      <c r="H118" s="60" t="s">
        <v>599</v>
      </c>
      <c r="I118" s="60">
        <v>47500</v>
      </c>
      <c r="J118" s="60" t="s">
        <v>657</v>
      </c>
      <c r="K118" s="60" t="s">
        <v>814</v>
      </c>
      <c r="L118" s="60" t="s">
        <v>846</v>
      </c>
      <c r="M118" s="60" t="s">
        <v>1359</v>
      </c>
      <c r="N118" s="60" t="s">
        <v>1364</v>
      </c>
      <c r="O118" s="60" t="s">
        <v>1361</v>
      </c>
      <c r="P118" s="60" t="s">
        <v>813</v>
      </c>
      <c r="Q118" s="60" t="s">
        <v>605</v>
      </c>
      <c r="R118" s="60" t="s">
        <v>606</v>
      </c>
      <c r="S118" s="60"/>
    </row>
    <row r="119" spans="1:19">
      <c r="A119" s="60" t="s">
        <v>1548</v>
      </c>
      <c r="B119" s="60" t="s">
        <v>595</v>
      </c>
      <c r="C119" s="60" t="s">
        <v>988</v>
      </c>
      <c r="D119" s="60" t="s">
        <v>988</v>
      </c>
      <c r="E119" s="60" t="s">
        <v>1366</v>
      </c>
      <c r="F119" s="60" t="s">
        <v>599</v>
      </c>
      <c r="G119" s="60" t="s">
        <v>599</v>
      </c>
      <c r="H119" s="60" t="s">
        <v>599</v>
      </c>
      <c r="I119" s="60">
        <v>57000</v>
      </c>
      <c r="J119" s="60" t="s">
        <v>878</v>
      </c>
      <c r="K119" s="60" t="s">
        <v>1358</v>
      </c>
      <c r="L119" s="60" t="s">
        <v>656</v>
      </c>
      <c r="M119" s="60" t="s">
        <v>1367</v>
      </c>
      <c r="N119" s="60" t="s">
        <v>1368</v>
      </c>
      <c r="O119" s="60" t="s">
        <v>1361</v>
      </c>
      <c r="P119" s="60" t="s">
        <v>813</v>
      </c>
      <c r="Q119" s="60" t="s">
        <v>605</v>
      </c>
      <c r="R119" s="60" t="s">
        <v>606</v>
      </c>
      <c r="S119" s="60"/>
    </row>
    <row r="120" spans="1:19">
      <c r="A120" s="60" t="s">
        <v>1549</v>
      </c>
      <c r="B120" s="60" t="s">
        <v>595</v>
      </c>
      <c r="C120" s="60" t="s">
        <v>774</v>
      </c>
      <c r="D120" s="60" t="s">
        <v>774</v>
      </c>
      <c r="E120" s="60" t="s">
        <v>1370</v>
      </c>
      <c r="F120" s="60" t="s">
        <v>599</v>
      </c>
      <c r="G120" s="60" t="s">
        <v>599</v>
      </c>
      <c r="H120" s="60" t="s">
        <v>599</v>
      </c>
      <c r="I120" s="60">
        <v>36000</v>
      </c>
      <c r="J120" s="60" t="s">
        <v>1371</v>
      </c>
      <c r="K120" s="60" t="s">
        <v>870</v>
      </c>
      <c r="L120" s="60" t="s">
        <v>1372</v>
      </c>
      <c r="M120" s="60" t="s">
        <v>1373</v>
      </c>
      <c r="N120" s="60" t="s">
        <v>1374</v>
      </c>
      <c r="O120" s="60" t="s">
        <v>1361</v>
      </c>
      <c r="P120" s="60" t="s">
        <v>604</v>
      </c>
      <c r="Q120" s="60" t="s">
        <v>605</v>
      </c>
      <c r="R120" s="60" t="s">
        <v>606</v>
      </c>
      <c r="S120" s="60"/>
    </row>
    <row r="121" spans="1:19">
      <c r="A121" s="60" t="s">
        <v>1550</v>
      </c>
      <c r="B121" s="60" t="s">
        <v>595</v>
      </c>
      <c r="C121" s="60" t="s">
        <v>774</v>
      </c>
      <c r="D121" s="60" t="s">
        <v>774</v>
      </c>
      <c r="E121" s="60" t="s">
        <v>1376</v>
      </c>
      <c r="F121" s="60" t="s">
        <v>599</v>
      </c>
      <c r="G121" s="60" t="s">
        <v>599</v>
      </c>
      <c r="H121" s="60" t="s">
        <v>599</v>
      </c>
      <c r="I121" s="60">
        <v>47500</v>
      </c>
      <c r="J121" s="60" t="s">
        <v>878</v>
      </c>
      <c r="K121" s="60" t="s">
        <v>870</v>
      </c>
      <c r="L121" s="60" t="s">
        <v>879</v>
      </c>
      <c r="M121" s="60" t="s">
        <v>1367</v>
      </c>
      <c r="N121" s="60" t="s">
        <v>1377</v>
      </c>
      <c r="O121" s="60" t="s">
        <v>1361</v>
      </c>
      <c r="P121" s="60" t="s">
        <v>604</v>
      </c>
      <c r="Q121" s="60" t="s">
        <v>605</v>
      </c>
      <c r="R121" s="60" t="s">
        <v>606</v>
      </c>
      <c r="S121" s="60"/>
    </row>
    <row r="122" spans="1:19">
      <c r="A122" s="60" t="s">
        <v>1551</v>
      </c>
      <c r="B122" s="60" t="s">
        <v>595</v>
      </c>
      <c r="C122" s="60" t="s">
        <v>774</v>
      </c>
      <c r="D122" s="60" t="s">
        <v>774</v>
      </c>
      <c r="E122" s="60" t="s">
        <v>1379</v>
      </c>
      <c r="F122" s="60" t="s">
        <v>599</v>
      </c>
      <c r="G122" s="60" t="s">
        <v>599</v>
      </c>
      <c r="H122" s="60" t="s">
        <v>599</v>
      </c>
      <c r="I122" s="60">
        <v>36000</v>
      </c>
      <c r="J122" s="60" t="s">
        <v>1371</v>
      </c>
      <c r="K122" s="60" t="s">
        <v>843</v>
      </c>
      <c r="L122" s="60" t="s">
        <v>1380</v>
      </c>
      <c r="M122" s="60" t="s">
        <v>1381</v>
      </c>
      <c r="N122" s="60" t="s">
        <v>1382</v>
      </c>
      <c r="O122" s="60" t="s">
        <v>1361</v>
      </c>
      <c r="P122" s="60" t="s">
        <v>604</v>
      </c>
      <c r="Q122" s="60" t="s">
        <v>605</v>
      </c>
      <c r="R122" s="60" t="s">
        <v>606</v>
      </c>
      <c r="S122" s="60"/>
    </row>
    <row r="123" spans="1:19">
      <c r="A123" s="60" t="s">
        <v>1552</v>
      </c>
      <c r="B123" s="60" t="s">
        <v>595</v>
      </c>
      <c r="C123" s="60" t="s">
        <v>774</v>
      </c>
      <c r="D123" s="60" t="s">
        <v>774</v>
      </c>
      <c r="E123" s="60" t="s">
        <v>1384</v>
      </c>
      <c r="F123" s="60" t="s">
        <v>599</v>
      </c>
      <c r="G123" s="60" t="s">
        <v>599</v>
      </c>
      <c r="H123" s="60" t="s">
        <v>599</v>
      </c>
      <c r="I123" s="60">
        <v>36000</v>
      </c>
      <c r="J123" s="60" t="s">
        <v>1371</v>
      </c>
      <c r="K123" s="60" t="s">
        <v>843</v>
      </c>
      <c r="L123" s="60" t="s">
        <v>1380</v>
      </c>
      <c r="M123" s="60" t="s">
        <v>1381</v>
      </c>
      <c r="N123" s="60" t="s">
        <v>1382</v>
      </c>
      <c r="O123" s="60" t="s">
        <v>1361</v>
      </c>
      <c r="P123" s="60" t="s">
        <v>604</v>
      </c>
      <c r="Q123" s="60" t="s">
        <v>605</v>
      </c>
      <c r="R123" s="60" t="s">
        <v>606</v>
      </c>
      <c r="S123" s="60"/>
    </row>
    <row r="124" spans="1:19">
      <c r="A124" s="60" t="s">
        <v>1553</v>
      </c>
      <c r="B124" s="60" t="s">
        <v>595</v>
      </c>
      <c r="C124" s="60" t="s">
        <v>774</v>
      </c>
      <c r="D124" s="60" t="s">
        <v>774</v>
      </c>
      <c r="E124" s="60" t="s">
        <v>1386</v>
      </c>
      <c r="F124" s="60" t="s">
        <v>599</v>
      </c>
      <c r="G124" s="60" t="s">
        <v>599</v>
      </c>
      <c r="H124" s="60" t="s">
        <v>599</v>
      </c>
      <c r="I124" s="60">
        <v>36000</v>
      </c>
      <c r="J124" s="60" t="s">
        <v>1371</v>
      </c>
      <c r="K124" s="60" t="s">
        <v>870</v>
      </c>
      <c r="L124" s="60" t="s">
        <v>1372</v>
      </c>
      <c r="M124" s="60" t="s">
        <v>1373</v>
      </c>
      <c r="N124" s="60" t="s">
        <v>1374</v>
      </c>
      <c r="O124" s="60" t="s">
        <v>1361</v>
      </c>
      <c r="P124" s="60" t="s">
        <v>604</v>
      </c>
      <c r="Q124" s="60" t="s">
        <v>605</v>
      </c>
      <c r="R124" s="60" t="s">
        <v>606</v>
      </c>
      <c r="S124" s="60"/>
    </row>
    <row r="125" spans="1:19">
      <c r="A125" s="60" t="s">
        <v>1554</v>
      </c>
      <c r="B125" s="60" t="s">
        <v>595</v>
      </c>
      <c r="C125" s="60" t="s">
        <v>774</v>
      </c>
      <c r="D125" s="60" t="s">
        <v>774</v>
      </c>
      <c r="E125" s="60" t="s">
        <v>1388</v>
      </c>
      <c r="F125" s="60" t="s">
        <v>599</v>
      </c>
      <c r="G125" s="60" t="s">
        <v>599</v>
      </c>
      <c r="H125" s="60" t="s">
        <v>599</v>
      </c>
      <c r="I125" s="60">
        <v>36000</v>
      </c>
      <c r="J125" s="60" t="s">
        <v>1371</v>
      </c>
      <c r="K125" s="60" t="s">
        <v>870</v>
      </c>
      <c r="L125" s="60" t="s">
        <v>1372</v>
      </c>
      <c r="M125" s="60" t="s">
        <v>1373</v>
      </c>
      <c r="N125" s="60" t="s">
        <v>1374</v>
      </c>
      <c r="O125" s="60" t="s">
        <v>1361</v>
      </c>
      <c r="P125" s="60" t="s">
        <v>604</v>
      </c>
      <c r="Q125" s="60" t="s">
        <v>605</v>
      </c>
      <c r="R125" s="60" t="s">
        <v>606</v>
      </c>
      <c r="S125" s="60"/>
    </row>
    <row r="126" spans="1:19">
      <c r="A126" s="60" t="s">
        <v>1555</v>
      </c>
      <c r="B126" s="60" t="s">
        <v>595</v>
      </c>
      <c r="C126" s="60" t="s">
        <v>774</v>
      </c>
      <c r="D126" s="60" t="s">
        <v>774</v>
      </c>
      <c r="E126" s="60" t="s">
        <v>1390</v>
      </c>
      <c r="F126" s="60" t="s">
        <v>599</v>
      </c>
      <c r="G126" s="60" t="s">
        <v>599</v>
      </c>
      <c r="H126" s="60" t="s">
        <v>599</v>
      </c>
      <c r="I126" s="60">
        <v>47500</v>
      </c>
      <c r="J126" s="60" t="s">
        <v>878</v>
      </c>
      <c r="K126" s="60" t="s">
        <v>870</v>
      </c>
      <c r="L126" s="60" t="s">
        <v>637</v>
      </c>
      <c r="M126" s="60" t="s">
        <v>1381</v>
      </c>
      <c r="N126" s="60" t="s">
        <v>1391</v>
      </c>
      <c r="O126" s="60" t="s">
        <v>1361</v>
      </c>
      <c r="P126" s="60" t="s">
        <v>604</v>
      </c>
      <c r="Q126" s="60" t="s">
        <v>605</v>
      </c>
      <c r="R126" s="60" t="s">
        <v>606</v>
      </c>
      <c r="S126" s="60"/>
    </row>
    <row r="127" spans="1:19">
      <c r="A127" s="60" t="s">
        <v>1556</v>
      </c>
      <c r="B127" s="60" t="s">
        <v>595</v>
      </c>
      <c r="C127" s="60" t="s">
        <v>774</v>
      </c>
      <c r="D127" s="60" t="s">
        <v>774</v>
      </c>
      <c r="E127" s="60" t="s">
        <v>1393</v>
      </c>
      <c r="F127" s="60" t="s">
        <v>599</v>
      </c>
      <c r="G127" s="60" t="s">
        <v>599</v>
      </c>
      <c r="H127" s="60" t="s">
        <v>599</v>
      </c>
      <c r="I127" s="60">
        <v>47500</v>
      </c>
      <c r="J127" s="60" t="s">
        <v>878</v>
      </c>
      <c r="K127" s="60" t="s">
        <v>870</v>
      </c>
      <c r="L127" s="60" t="s">
        <v>637</v>
      </c>
      <c r="M127" s="60" t="s">
        <v>1381</v>
      </c>
      <c r="N127" s="60" t="s">
        <v>1391</v>
      </c>
      <c r="O127" s="60" t="s">
        <v>1361</v>
      </c>
      <c r="P127" s="60" t="s">
        <v>604</v>
      </c>
      <c r="Q127" s="60" t="s">
        <v>605</v>
      </c>
      <c r="R127" s="60" t="s">
        <v>606</v>
      </c>
      <c r="S127" s="60"/>
    </row>
    <row r="128" spans="1:19">
      <c r="A128" s="60" t="s">
        <v>1557</v>
      </c>
      <c r="B128" s="60" t="s">
        <v>595</v>
      </c>
      <c r="C128" s="60" t="s">
        <v>774</v>
      </c>
      <c r="D128" s="60" t="s">
        <v>774</v>
      </c>
      <c r="E128" s="60" t="s">
        <v>1395</v>
      </c>
      <c r="F128" s="60" t="s">
        <v>599</v>
      </c>
      <c r="G128" s="60" t="s">
        <v>599</v>
      </c>
      <c r="H128" s="60" t="s">
        <v>599</v>
      </c>
      <c r="I128" s="60">
        <v>47500</v>
      </c>
      <c r="J128" s="60" t="s">
        <v>878</v>
      </c>
      <c r="K128" s="60" t="s">
        <v>870</v>
      </c>
      <c r="L128" s="60" t="s">
        <v>879</v>
      </c>
      <c r="M128" s="60" t="s">
        <v>1367</v>
      </c>
      <c r="N128" s="60" t="s">
        <v>1377</v>
      </c>
      <c r="O128" s="60" t="s">
        <v>1361</v>
      </c>
      <c r="P128" s="60" t="s">
        <v>604</v>
      </c>
      <c r="Q128" s="60" t="s">
        <v>605</v>
      </c>
      <c r="R128" s="60" t="s">
        <v>606</v>
      </c>
      <c r="S128" s="60"/>
    </row>
    <row r="129" spans="1:19">
      <c r="A129" s="60" t="s">
        <v>1558</v>
      </c>
      <c r="B129" s="60" t="s">
        <v>595</v>
      </c>
      <c r="C129" s="60" t="s">
        <v>774</v>
      </c>
      <c r="D129" s="60" t="s">
        <v>774</v>
      </c>
      <c r="E129" s="60" t="s">
        <v>1397</v>
      </c>
      <c r="F129" s="60" t="s">
        <v>599</v>
      </c>
      <c r="G129" s="60" t="s">
        <v>599</v>
      </c>
      <c r="H129" s="60" t="s">
        <v>599</v>
      </c>
      <c r="I129" s="60">
        <v>47500</v>
      </c>
      <c r="J129" s="60" t="s">
        <v>878</v>
      </c>
      <c r="K129" s="60" t="s">
        <v>870</v>
      </c>
      <c r="L129" s="60" t="s">
        <v>879</v>
      </c>
      <c r="M129" s="60" t="s">
        <v>1367</v>
      </c>
      <c r="N129" s="60" t="s">
        <v>1377</v>
      </c>
      <c r="O129" s="60" t="s">
        <v>1361</v>
      </c>
      <c r="P129" s="60" t="s">
        <v>604</v>
      </c>
      <c r="Q129" s="60" t="s">
        <v>605</v>
      </c>
      <c r="R129" s="60" t="s">
        <v>606</v>
      </c>
      <c r="S129" s="60"/>
    </row>
  </sheetData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="70" zoomScaleNormal="70" workbookViewId="0">
      <selection activeCell="B11" sqref="B11"/>
    </sheetView>
  </sheetViews>
  <sheetFormatPr defaultRowHeight="15"/>
  <cols>
    <col min="20" max="20" width="30.5703125" bestFit="1" customWidth="1"/>
    <col min="21" max="21" width="21.7109375" customWidth="1"/>
    <col min="22" max="22" width="15.85546875" bestFit="1" customWidth="1"/>
    <col min="23" max="23" width="15" bestFit="1" customWidth="1"/>
  </cols>
  <sheetData>
    <row r="1" spans="1:3" s="61" customFormat="1"/>
    <row r="2" spans="1:3" s="61" customFormat="1"/>
    <row r="3" spans="1:3" s="61" customFormat="1"/>
    <row r="4" spans="1:3" s="61" customFormat="1"/>
    <row r="5" spans="1:3" s="61" customFormat="1"/>
    <row r="6" spans="1:3" s="61" customFormat="1"/>
    <row r="7" spans="1:3" s="61" customFormat="1"/>
    <row r="8" spans="1:3" s="61" customFormat="1" ht="15.75">
      <c r="B8" s="62" t="s">
        <v>1777</v>
      </c>
    </row>
    <row r="9" spans="1:3" s="55" customFormat="1"/>
    <row r="10" spans="1:3" s="55" customFormat="1">
      <c r="B10" s="55" t="s">
        <v>1772</v>
      </c>
      <c r="C10" s="8" t="s">
        <v>953</v>
      </c>
    </row>
    <row r="11" spans="1:3" s="55" customFormat="1"/>
    <row r="12" spans="1:3" s="55" customFormat="1">
      <c r="A12" s="1" t="s">
        <v>1096</v>
      </c>
    </row>
    <row r="13" spans="1:3" s="55" customFormat="1"/>
    <row r="14" spans="1:3" s="55" customFormat="1">
      <c r="A14" s="1" t="s">
        <v>1754</v>
      </c>
    </row>
    <row r="15" spans="1:3" s="55" customFormat="1"/>
    <row r="16" spans="1:3" s="55" customFormat="1"/>
    <row r="17" s="55" customFormat="1"/>
    <row r="18" s="55" customFormat="1"/>
    <row r="19" s="55" customFormat="1"/>
    <row r="20" s="55" customFormat="1"/>
    <row r="21" s="55" customFormat="1"/>
    <row r="22" s="55" customFormat="1"/>
    <row r="23" s="55" customFormat="1"/>
    <row r="24" s="55" customFormat="1"/>
    <row r="25" s="55" customFormat="1"/>
    <row r="26" s="55" customFormat="1"/>
    <row r="27" s="55" customFormat="1"/>
    <row r="28" s="55" customFormat="1"/>
    <row r="29" s="55" customFormat="1"/>
    <row r="30" s="55" customFormat="1"/>
    <row r="31" s="55" customFormat="1"/>
    <row r="32" s="55" customFormat="1"/>
    <row r="33" s="55" customFormat="1"/>
    <row r="34" s="55" customFormat="1"/>
    <row r="35" s="55" customFormat="1"/>
    <row r="36" s="55" customFormat="1"/>
    <row r="37" s="55" customFormat="1"/>
    <row r="38" s="55" customFormat="1"/>
    <row r="39" s="55" customFormat="1"/>
    <row r="40" s="55" customFormat="1"/>
    <row r="41" s="55" customFormat="1"/>
    <row r="42" s="55" customFormat="1"/>
    <row r="43" s="55" customFormat="1"/>
    <row r="44" s="55" customFormat="1"/>
    <row r="45" s="55" customFormat="1"/>
    <row r="46" s="55" customFormat="1"/>
    <row r="47" s="55" customFormat="1"/>
    <row r="48" s="55" customFormat="1"/>
    <row r="49" spans="1:23" s="55" customFormat="1"/>
    <row r="55" spans="1:23">
      <c r="A55" s="55" t="s">
        <v>580</v>
      </c>
      <c r="B55" s="55" t="s">
        <v>581</v>
      </c>
      <c r="C55" s="55" t="s">
        <v>582</v>
      </c>
      <c r="D55" s="55" t="s">
        <v>583</v>
      </c>
      <c r="E55" s="55" t="s">
        <v>584</v>
      </c>
      <c r="F55" s="55" t="s">
        <v>585</v>
      </c>
      <c r="G55" s="55" t="s">
        <v>586</v>
      </c>
      <c r="H55" s="55" t="s">
        <v>587</v>
      </c>
      <c r="I55" s="55" t="s">
        <v>588</v>
      </c>
      <c r="J55" s="55" t="s">
        <v>589</v>
      </c>
      <c r="K55" s="55" t="s">
        <v>8</v>
      </c>
      <c r="L55" s="55" t="s">
        <v>590</v>
      </c>
      <c r="M55" s="55" t="s">
        <v>591</v>
      </c>
      <c r="N55" s="55" t="s">
        <v>592</v>
      </c>
      <c r="O55" s="55" t="s">
        <v>593</v>
      </c>
      <c r="P55" s="55"/>
      <c r="Q55" s="55"/>
      <c r="T55" s="6" t="s">
        <v>1097</v>
      </c>
      <c r="U55" s="6" t="s">
        <v>812</v>
      </c>
    </row>
    <row r="56" spans="1:23">
      <c r="A56" s="55" t="s">
        <v>1058</v>
      </c>
      <c r="B56" s="55" t="s">
        <v>595</v>
      </c>
      <c r="C56" s="55" t="s">
        <v>596</v>
      </c>
      <c r="D56" s="55" t="s">
        <v>597</v>
      </c>
      <c r="E56" s="55" t="s">
        <v>1059</v>
      </c>
      <c r="F56" s="55" t="s">
        <v>599</v>
      </c>
      <c r="G56" s="55" t="s">
        <v>599</v>
      </c>
      <c r="H56" s="55" t="s">
        <v>599</v>
      </c>
      <c r="I56" s="55" t="s">
        <v>600</v>
      </c>
      <c r="J56" s="55" t="s">
        <v>601</v>
      </c>
      <c r="K56" s="55" t="s">
        <v>602</v>
      </c>
      <c r="L56" s="55" t="s">
        <v>603</v>
      </c>
      <c r="M56" s="55" t="s">
        <v>604</v>
      </c>
      <c r="N56" s="55" t="s">
        <v>605</v>
      </c>
      <c r="O56" s="55" t="s">
        <v>606</v>
      </c>
      <c r="P56" s="55"/>
      <c r="Q56" s="55"/>
      <c r="T56" s="6" t="s">
        <v>6</v>
      </c>
      <c r="U56" s="55" t="s">
        <v>596</v>
      </c>
      <c r="V56" s="55" t="s">
        <v>754</v>
      </c>
      <c r="W56" s="55" t="s">
        <v>7</v>
      </c>
    </row>
    <row r="57" spans="1:23">
      <c r="A57" s="55" t="s">
        <v>1060</v>
      </c>
      <c r="B57" s="55" t="s">
        <v>595</v>
      </c>
      <c r="C57" s="55" t="s">
        <v>596</v>
      </c>
      <c r="D57" s="55" t="s">
        <v>597</v>
      </c>
      <c r="E57" s="55" t="s">
        <v>1061</v>
      </c>
      <c r="F57" s="55" t="s">
        <v>599</v>
      </c>
      <c r="G57" s="55" t="s">
        <v>599</v>
      </c>
      <c r="H57" s="55" t="s">
        <v>599</v>
      </c>
      <c r="I57" s="55" t="s">
        <v>819</v>
      </c>
      <c r="J57" s="55" t="s">
        <v>820</v>
      </c>
      <c r="K57" s="55" t="s">
        <v>821</v>
      </c>
      <c r="L57" s="55" t="s">
        <v>603</v>
      </c>
      <c r="M57" s="55" t="s">
        <v>604</v>
      </c>
      <c r="N57" s="55" t="s">
        <v>605</v>
      </c>
      <c r="O57" s="55" t="s">
        <v>606</v>
      </c>
      <c r="P57" s="55"/>
      <c r="Q57" s="55"/>
      <c r="T57" s="7" t="s">
        <v>847</v>
      </c>
      <c r="U57" s="35">
        <v>2</v>
      </c>
      <c r="V57" s="35"/>
      <c r="W57" s="35">
        <v>2</v>
      </c>
    </row>
    <row r="58" spans="1:23">
      <c r="A58" s="55" t="s">
        <v>1062</v>
      </c>
      <c r="B58" s="55" t="s">
        <v>595</v>
      </c>
      <c r="C58" s="55" t="s">
        <v>596</v>
      </c>
      <c r="D58" s="55" t="s">
        <v>597</v>
      </c>
      <c r="E58" s="55" t="s">
        <v>1063</v>
      </c>
      <c r="F58" s="55" t="s">
        <v>599</v>
      </c>
      <c r="G58" s="55" t="s">
        <v>599</v>
      </c>
      <c r="H58" s="55" t="s">
        <v>599</v>
      </c>
      <c r="I58" s="55" t="s">
        <v>600</v>
      </c>
      <c r="J58" s="55" t="s">
        <v>601</v>
      </c>
      <c r="K58" s="55" t="s">
        <v>602</v>
      </c>
      <c r="L58" s="55" t="s">
        <v>603</v>
      </c>
      <c r="M58" s="55" t="s">
        <v>604</v>
      </c>
      <c r="N58" s="55" t="s">
        <v>605</v>
      </c>
      <c r="O58" s="55" t="s">
        <v>606</v>
      </c>
      <c r="P58" s="55"/>
      <c r="Q58" s="55"/>
      <c r="T58" s="7" t="s">
        <v>821</v>
      </c>
      <c r="U58" s="35">
        <v>6</v>
      </c>
      <c r="V58" s="35">
        <v>1</v>
      </c>
      <c r="W58" s="35">
        <v>7</v>
      </c>
    </row>
    <row r="59" spans="1:23">
      <c r="A59" s="55" t="s">
        <v>1064</v>
      </c>
      <c r="B59" s="55" t="s">
        <v>595</v>
      </c>
      <c r="C59" s="55" t="s">
        <v>596</v>
      </c>
      <c r="D59" s="55" t="s">
        <v>597</v>
      </c>
      <c r="E59" s="55" t="s">
        <v>1065</v>
      </c>
      <c r="F59" s="55" t="s">
        <v>599</v>
      </c>
      <c r="G59" s="55" t="s">
        <v>599</v>
      </c>
      <c r="H59" s="55" t="s">
        <v>599</v>
      </c>
      <c r="I59" s="55" t="s">
        <v>819</v>
      </c>
      <c r="J59" s="55" t="s">
        <v>820</v>
      </c>
      <c r="K59" s="55" t="s">
        <v>821</v>
      </c>
      <c r="L59" s="55" t="s">
        <v>603</v>
      </c>
      <c r="M59" s="55" t="s">
        <v>604</v>
      </c>
      <c r="N59" s="55" t="s">
        <v>605</v>
      </c>
      <c r="O59" s="55" t="s">
        <v>606</v>
      </c>
      <c r="P59" s="55"/>
      <c r="Q59" s="55"/>
      <c r="T59" s="7" t="s">
        <v>842</v>
      </c>
      <c r="U59" s="35">
        <v>2</v>
      </c>
      <c r="V59" s="35"/>
      <c r="W59" s="35">
        <v>2</v>
      </c>
    </row>
    <row r="60" spans="1:23">
      <c r="A60" s="55" t="s">
        <v>1066</v>
      </c>
      <c r="B60" s="55" t="s">
        <v>595</v>
      </c>
      <c r="C60" s="55" t="s">
        <v>596</v>
      </c>
      <c r="D60" s="55" t="s">
        <v>597</v>
      </c>
      <c r="E60" s="55" t="s">
        <v>1067</v>
      </c>
      <c r="F60" s="55" t="s">
        <v>599</v>
      </c>
      <c r="G60" s="55" t="s">
        <v>599</v>
      </c>
      <c r="H60" s="55" t="s">
        <v>599</v>
      </c>
      <c r="I60" s="55" t="s">
        <v>613</v>
      </c>
      <c r="J60" s="55" t="s">
        <v>614</v>
      </c>
      <c r="K60" s="55" t="s">
        <v>615</v>
      </c>
      <c r="L60" s="55" t="s">
        <v>603</v>
      </c>
      <c r="M60" s="55" t="s">
        <v>604</v>
      </c>
      <c r="N60" s="55" t="s">
        <v>605</v>
      </c>
      <c r="O60" s="55" t="s">
        <v>606</v>
      </c>
      <c r="P60" s="55"/>
      <c r="Q60" s="55"/>
      <c r="T60" s="7" t="s">
        <v>869</v>
      </c>
      <c r="U60" s="35">
        <v>2</v>
      </c>
      <c r="V60" s="35"/>
      <c r="W60" s="35">
        <v>2</v>
      </c>
    </row>
    <row r="61" spans="1:23">
      <c r="A61" s="55" t="s">
        <v>1068</v>
      </c>
      <c r="B61" s="55" t="s">
        <v>595</v>
      </c>
      <c r="C61" s="55" t="s">
        <v>596</v>
      </c>
      <c r="D61" s="55" t="s">
        <v>597</v>
      </c>
      <c r="E61" s="55" t="s">
        <v>1069</v>
      </c>
      <c r="F61" s="55" t="s">
        <v>599</v>
      </c>
      <c r="G61" s="55" t="s">
        <v>599</v>
      </c>
      <c r="H61" s="55" t="s">
        <v>599</v>
      </c>
      <c r="I61" s="55" t="s">
        <v>828</v>
      </c>
      <c r="J61" s="55" t="s">
        <v>829</v>
      </c>
      <c r="K61" s="55" t="s">
        <v>821</v>
      </c>
      <c r="L61" s="55" t="s">
        <v>603</v>
      </c>
      <c r="M61" s="55" t="s">
        <v>604</v>
      </c>
      <c r="N61" s="55" t="s">
        <v>605</v>
      </c>
      <c r="O61" s="55" t="s">
        <v>606</v>
      </c>
      <c r="P61" s="55"/>
      <c r="Q61" s="55"/>
      <c r="T61" s="7" t="s">
        <v>1029</v>
      </c>
      <c r="U61" s="35"/>
      <c r="V61" s="35">
        <v>1</v>
      </c>
      <c r="W61" s="35">
        <v>1</v>
      </c>
    </row>
    <row r="62" spans="1:23">
      <c r="A62" s="55" t="s">
        <v>1070</v>
      </c>
      <c r="B62" s="55" t="s">
        <v>595</v>
      </c>
      <c r="C62" s="55" t="s">
        <v>596</v>
      </c>
      <c r="D62" s="55" t="s">
        <v>597</v>
      </c>
      <c r="E62" s="55" t="s">
        <v>1071</v>
      </c>
      <c r="F62" s="55" t="s">
        <v>599</v>
      </c>
      <c r="G62" s="55" t="s">
        <v>599</v>
      </c>
      <c r="H62" s="55" t="s">
        <v>599</v>
      </c>
      <c r="I62" s="55" t="s">
        <v>613</v>
      </c>
      <c r="J62" s="55" t="s">
        <v>614</v>
      </c>
      <c r="K62" s="55" t="s">
        <v>615</v>
      </c>
      <c r="L62" s="55" t="s">
        <v>603</v>
      </c>
      <c r="M62" s="55" t="s">
        <v>604</v>
      </c>
      <c r="N62" s="55" t="s">
        <v>605</v>
      </c>
      <c r="O62" s="55" t="s">
        <v>606</v>
      </c>
      <c r="P62" s="55"/>
      <c r="Q62" s="55"/>
      <c r="T62" s="7" t="s">
        <v>681</v>
      </c>
      <c r="U62" s="35"/>
      <c r="V62" s="35">
        <v>1</v>
      </c>
      <c r="W62" s="35">
        <v>1</v>
      </c>
    </row>
    <row r="63" spans="1:23">
      <c r="A63" s="55" t="s">
        <v>1072</v>
      </c>
      <c r="B63" s="55" t="s">
        <v>595</v>
      </c>
      <c r="C63" s="55" t="s">
        <v>596</v>
      </c>
      <c r="D63" s="55" t="s">
        <v>597</v>
      </c>
      <c r="E63" s="55" t="s">
        <v>1073</v>
      </c>
      <c r="F63" s="55" t="s">
        <v>599</v>
      </c>
      <c r="G63" s="55" t="s">
        <v>599</v>
      </c>
      <c r="H63" s="55" t="s">
        <v>599</v>
      </c>
      <c r="I63" s="55" t="s">
        <v>828</v>
      </c>
      <c r="J63" s="55" t="s">
        <v>829</v>
      </c>
      <c r="K63" s="55" t="s">
        <v>821</v>
      </c>
      <c r="L63" s="55" t="s">
        <v>603</v>
      </c>
      <c r="M63" s="55" t="s">
        <v>604</v>
      </c>
      <c r="N63" s="55" t="s">
        <v>605</v>
      </c>
      <c r="O63" s="55" t="s">
        <v>606</v>
      </c>
      <c r="P63" s="55"/>
      <c r="Q63" s="55"/>
      <c r="T63" s="7" t="s">
        <v>615</v>
      </c>
      <c r="U63" s="35">
        <v>2</v>
      </c>
      <c r="V63" s="35"/>
      <c r="W63" s="35">
        <v>2</v>
      </c>
    </row>
    <row r="64" spans="1:23">
      <c r="A64" s="55" t="s">
        <v>1074</v>
      </c>
      <c r="B64" s="55" t="s">
        <v>595</v>
      </c>
      <c r="C64" s="55" t="s">
        <v>596</v>
      </c>
      <c r="D64" s="55" t="s">
        <v>597</v>
      </c>
      <c r="E64" s="55" t="s">
        <v>1075</v>
      </c>
      <c r="F64" s="55" t="s">
        <v>599</v>
      </c>
      <c r="G64" s="55" t="s">
        <v>599</v>
      </c>
      <c r="H64" s="55" t="s">
        <v>599</v>
      </c>
      <c r="I64" s="55" t="s">
        <v>839</v>
      </c>
      <c r="J64" s="55" t="s">
        <v>644</v>
      </c>
      <c r="K64" s="55" t="s">
        <v>821</v>
      </c>
      <c r="L64" s="55" t="s">
        <v>603</v>
      </c>
      <c r="M64" s="55" t="s">
        <v>604</v>
      </c>
      <c r="N64" s="55" t="s">
        <v>605</v>
      </c>
      <c r="O64" s="55" t="s">
        <v>606</v>
      </c>
      <c r="P64" s="55"/>
      <c r="Q64" s="55"/>
      <c r="T64" s="7" t="s">
        <v>602</v>
      </c>
      <c r="U64" s="35">
        <v>2</v>
      </c>
      <c r="V64" s="35"/>
      <c r="W64" s="35">
        <v>2</v>
      </c>
    </row>
    <row r="65" spans="1:23">
      <c r="A65" s="55" t="s">
        <v>1076</v>
      </c>
      <c r="B65" s="55" t="s">
        <v>595</v>
      </c>
      <c r="C65" s="55" t="s">
        <v>596</v>
      </c>
      <c r="D65" s="55" t="s">
        <v>597</v>
      </c>
      <c r="E65" s="55" t="s">
        <v>1077</v>
      </c>
      <c r="F65" s="55" t="s">
        <v>599</v>
      </c>
      <c r="G65" s="55" t="s">
        <v>599</v>
      </c>
      <c r="H65" s="55" t="s">
        <v>599</v>
      </c>
      <c r="I65" s="55" t="s">
        <v>836</v>
      </c>
      <c r="J65" s="55" t="s">
        <v>638</v>
      </c>
      <c r="K65" s="55" t="s">
        <v>842</v>
      </c>
      <c r="L65" s="55" t="s">
        <v>603</v>
      </c>
      <c r="M65" s="55" t="s">
        <v>604</v>
      </c>
      <c r="N65" s="55" t="s">
        <v>605</v>
      </c>
      <c r="O65" s="55" t="s">
        <v>606</v>
      </c>
      <c r="P65" s="55"/>
      <c r="Q65" s="55"/>
      <c r="T65" s="7" t="s">
        <v>7</v>
      </c>
      <c r="U65" s="35">
        <v>16</v>
      </c>
      <c r="V65" s="35">
        <v>3</v>
      </c>
      <c r="W65" s="35">
        <v>19</v>
      </c>
    </row>
    <row r="66" spans="1:23">
      <c r="A66" s="55" t="s">
        <v>1078</v>
      </c>
      <c r="B66" s="55" t="s">
        <v>595</v>
      </c>
      <c r="C66" s="55" t="s">
        <v>596</v>
      </c>
      <c r="D66" s="55" t="s">
        <v>597</v>
      </c>
      <c r="E66" s="55" t="s">
        <v>1079</v>
      </c>
      <c r="F66" s="55" t="s">
        <v>599</v>
      </c>
      <c r="G66" s="55" t="s">
        <v>599</v>
      </c>
      <c r="H66" s="55" t="s">
        <v>599</v>
      </c>
      <c r="I66" s="55" t="s">
        <v>846</v>
      </c>
      <c r="J66" s="55" t="s">
        <v>625</v>
      </c>
      <c r="K66" s="55" t="s">
        <v>847</v>
      </c>
      <c r="L66" s="55" t="s">
        <v>603</v>
      </c>
      <c r="M66" s="55" t="s">
        <v>604</v>
      </c>
      <c r="N66" s="55" t="s">
        <v>605</v>
      </c>
      <c r="O66" s="55" t="s">
        <v>606</v>
      </c>
      <c r="P66" s="55"/>
      <c r="Q66" s="55"/>
    </row>
    <row r="67" spans="1:23">
      <c r="A67" s="55" t="s">
        <v>1080</v>
      </c>
      <c r="B67" s="55" t="s">
        <v>595</v>
      </c>
      <c r="C67" s="55" t="s">
        <v>596</v>
      </c>
      <c r="D67" s="55" t="s">
        <v>597</v>
      </c>
      <c r="E67" s="55" t="s">
        <v>1081</v>
      </c>
      <c r="F67" s="55" t="s">
        <v>599</v>
      </c>
      <c r="G67" s="55" t="s">
        <v>599</v>
      </c>
      <c r="H67" s="55" t="s">
        <v>599</v>
      </c>
      <c r="I67" s="55" t="s">
        <v>839</v>
      </c>
      <c r="J67" s="55" t="s">
        <v>644</v>
      </c>
      <c r="K67" s="55" t="s">
        <v>821</v>
      </c>
      <c r="L67" s="55" t="s">
        <v>603</v>
      </c>
      <c r="M67" s="55" t="s">
        <v>604</v>
      </c>
      <c r="N67" s="55" t="s">
        <v>605</v>
      </c>
      <c r="O67" s="55" t="s">
        <v>606</v>
      </c>
      <c r="P67" s="55"/>
      <c r="Q67" s="55"/>
    </row>
    <row r="68" spans="1:23">
      <c r="A68" s="55" t="s">
        <v>1082</v>
      </c>
      <c r="B68" s="55" t="s">
        <v>595</v>
      </c>
      <c r="C68" s="55" t="s">
        <v>596</v>
      </c>
      <c r="D68" s="55" t="s">
        <v>597</v>
      </c>
      <c r="E68" s="55" t="s">
        <v>1083</v>
      </c>
      <c r="F68" s="55" t="s">
        <v>599</v>
      </c>
      <c r="G68" s="55" t="s">
        <v>599</v>
      </c>
      <c r="H68" s="55" t="s">
        <v>599</v>
      </c>
      <c r="I68" s="55" t="s">
        <v>836</v>
      </c>
      <c r="J68" s="55" t="s">
        <v>638</v>
      </c>
      <c r="K68" s="55" t="s">
        <v>842</v>
      </c>
      <c r="L68" s="55" t="s">
        <v>603</v>
      </c>
      <c r="M68" s="55" t="s">
        <v>604</v>
      </c>
      <c r="N68" s="55" t="s">
        <v>605</v>
      </c>
      <c r="O68" s="55" t="s">
        <v>606</v>
      </c>
      <c r="P68" s="55"/>
      <c r="Q68" s="55"/>
    </row>
    <row r="69" spans="1:23">
      <c r="A69" s="55" t="s">
        <v>1084</v>
      </c>
      <c r="B69" s="55" t="s">
        <v>595</v>
      </c>
      <c r="C69" s="55" t="s">
        <v>596</v>
      </c>
      <c r="D69" s="55" t="s">
        <v>597</v>
      </c>
      <c r="E69" s="55" t="s">
        <v>1085</v>
      </c>
      <c r="F69" s="55" t="s">
        <v>599</v>
      </c>
      <c r="G69" s="55" t="s">
        <v>599</v>
      </c>
      <c r="H69" s="55" t="s">
        <v>599</v>
      </c>
      <c r="I69" s="55" t="s">
        <v>846</v>
      </c>
      <c r="J69" s="55" t="s">
        <v>625</v>
      </c>
      <c r="K69" s="55" t="s">
        <v>847</v>
      </c>
      <c r="L69" s="55" t="s">
        <v>603</v>
      </c>
      <c r="M69" s="55" t="s">
        <v>604</v>
      </c>
      <c r="N69" s="55" t="s">
        <v>605</v>
      </c>
      <c r="O69" s="55" t="s">
        <v>606</v>
      </c>
      <c r="P69" s="55"/>
      <c r="Q69" s="55"/>
    </row>
    <row r="70" spans="1:23">
      <c r="A70" s="55" t="s">
        <v>1086</v>
      </c>
      <c r="B70" s="55" t="s">
        <v>595</v>
      </c>
      <c r="C70" s="55" t="s">
        <v>596</v>
      </c>
      <c r="D70" s="55" t="s">
        <v>597</v>
      </c>
      <c r="E70" s="55" t="s">
        <v>1087</v>
      </c>
      <c r="F70" s="55" t="s">
        <v>599</v>
      </c>
      <c r="G70" s="55" t="s">
        <v>599</v>
      </c>
      <c r="H70" s="55" t="s">
        <v>599</v>
      </c>
      <c r="I70" s="55" t="s">
        <v>650</v>
      </c>
      <c r="J70" s="55" t="s">
        <v>868</v>
      </c>
      <c r="K70" s="55" t="s">
        <v>869</v>
      </c>
      <c r="L70" s="55" t="s">
        <v>603</v>
      </c>
      <c r="M70" s="55" t="s">
        <v>604</v>
      </c>
      <c r="N70" s="55" t="s">
        <v>605</v>
      </c>
      <c r="O70" s="55" t="s">
        <v>606</v>
      </c>
      <c r="P70" s="55"/>
      <c r="Q70" s="55"/>
    </row>
    <row r="71" spans="1:23">
      <c r="A71" s="55" t="s">
        <v>1088</v>
      </c>
      <c r="B71" s="55" t="s">
        <v>595</v>
      </c>
      <c r="C71" s="55" t="s">
        <v>596</v>
      </c>
      <c r="D71" s="55" t="s">
        <v>597</v>
      </c>
      <c r="E71" s="55" t="s">
        <v>1089</v>
      </c>
      <c r="F71" s="55" t="s">
        <v>599</v>
      </c>
      <c r="G71" s="55" t="s">
        <v>599</v>
      </c>
      <c r="H71" s="55" t="s">
        <v>599</v>
      </c>
      <c r="I71" s="55" t="s">
        <v>650</v>
      </c>
      <c r="J71" s="55" t="s">
        <v>868</v>
      </c>
      <c r="K71" s="55" t="s">
        <v>869</v>
      </c>
      <c r="L71" s="55" t="s">
        <v>603</v>
      </c>
      <c r="M71" s="55" t="s">
        <v>604</v>
      </c>
      <c r="N71" s="55" t="s">
        <v>605</v>
      </c>
      <c r="O71" s="55" t="s">
        <v>606</v>
      </c>
      <c r="P71" s="55"/>
      <c r="Q71" s="55"/>
    </row>
    <row r="72" spans="1:23">
      <c r="A72" s="55" t="s">
        <v>1090</v>
      </c>
      <c r="B72" s="55" t="s">
        <v>595</v>
      </c>
      <c r="C72" s="55" t="s">
        <v>754</v>
      </c>
      <c r="D72" s="55" t="s">
        <v>755</v>
      </c>
      <c r="E72" s="55" t="s">
        <v>1091</v>
      </c>
      <c r="F72" s="55" t="s">
        <v>599</v>
      </c>
      <c r="G72" s="55" t="s">
        <v>599</v>
      </c>
      <c r="H72" s="55" t="s">
        <v>599</v>
      </c>
      <c r="I72" s="55" t="s">
        <v>1024</v>
      </c>
      <c r="J72" s="55" t="s">
        <v>757</v>
      </c>
      <c r="K72" s="55" t="s">
        <v>681</v>
      </c>
      <c r="L72" s="55" t="s">
        <v>603</v>
      </c>
      <c r="M72" s="55" t="s">
        <v>604</v>
      </c>
      <c r="N72" s="55" t="s">
        <v>605</v>
      </c>
      <c r="O72" s="55" t="s">
        <v>758</v>
      </c>
      <c r="P72" s="55"/>
      <c r="Q72" s="55"/>
    </row>
    <row r="73" spans="1:23">
      <c r="A73" s="55" t="s">
        <v>1092</v>
      </c>
      <c r="B73" s="55" t="s">
        <v>595</v>
      </c>
      <c r="C73" s="55" t="s">
        <v>754</v>
      </c>
      <c r="D73" s="55" t="s">
        <v>755</v>
      </c>
      <c r="E73" s="55" t="s">
        <v>1093</v>
      </c>
      <c r="F73" s="55" t="s">
        <v>599</v>
      </c>
      <c r="G73" s="55" t="s">
        <v>599</v>
      </c>
      <c r="H73" s="55" t="s">
        <v>599</v>
      </c>
      <c r="I73" s="55" t="s">
        <v>839</v>
      </c>
      <c r="J73" s="55" t="s">
        <v>916</v>
      </c>
      <c r="K73" s="55" t="s">
        <v>1029</v>
      </c>
      <c r="L73" s="55" t="s">
        <v>603</v>
      </c>
      <c r="M73" s="55" t="s">
        <v>604</v>
      </c>
      <c r="N73" s="55" t="s">
        <v>605</v>
      </c>
      <c r="O73" s="55" t="s">
        <v>758</v>
      </c>
      <c r="P73" s="55"/>
      <c r="Q73" s="55"/>
    </row>
    <row r="74" spans="1:23">
      <c r="A74" s="55" t="s">
        <v>1094</v>
      </c>
      <c r="B74" s="55" t="s">
        <v>595</v>
      </c>
      <c r="C74" s="55" t="s">
        <v>754</v>
      </c>
      <c r="D74" s="55" t="s">
        <v>755</v>
      </c>
      <c r="E74" s="55" t="s">
        <v>1095</v>
      </c>
      <c r="F74" s="55" t="s">
        <v>599</v>
      </c>
      <c r="G74" s="55" t="s">
        <v>599</v>
      </c>
      <c r="H74" s="55" t="s">
        <v>599</v>
      </c>
      <c r="I74" s="55" t="s">
        <v>1031</v>
      </c>
      <c r="J74" s="55" t="s">
        <v>757</v>
      </c>
      <c r="K74" s="55" t="s">
        <v>821</v>
      </c>
      <c r="L74" s="55" t="s">
        <v>603</v>
      </c>
      <c r="M74" s="55" t="s">
        <v>604</v>
      </c>
      <c r="N74" s="55" t="s">
        <v>605</v>
      </c>
      <c r="O74" s="55" t="s">
        <v>758</v>
      </c>
      <c r="P74" s="55"/>
      <c r="Q74" s="55"/>
    </row>
  </sheetData>
  <hyperlinks>
    <hyperlink ref="C10" r:id="rId2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4"/>
  <sheetViews>
    <sheetView zoomScale="60" zoomScaleNormal="60" workbookViewId="0">
      <selection activeCell="C9" sqref="C9"/>
    </sheetView>
  </sheetViews>
  <sheetFormatPr defaultRowHeight="15"/>
  <cols>
    <col min="1" max="20" width="9.140625" style="60"/>
    <col min="21" max="21" width="32.5703125" style="60" customWidth="1"/>
    <col min="22" max="22" width="24" style="60" customWidth="1"/>
    <col min="23" max="23" width="53.140625" style="60" customWidth="1"/>
    <col min="24" max="24" width="20.28515625" style="60" customWidth="1"/>
    <col min="25" max="25" width="15.85546875" style="60" customWidth="1"/>
    <col min="26" max="26" width="13" style="60" bestFit="1" customWidth="1"/>
    <col min="27" max="27" width="33.28515625" style="60" customWidth="1"/>
    <col min="28" max="28" width="14" style="60" customWidth="1"/>
    <col min="29" max="29" width="24.7109375" style="60" customWidth="1"/>
    <col min="30" max="30" width="25.42578125" style="60" customWidth="1"/>
    <col min="31" max="31" width="10.85546875" style="60" customWidth="1"/>
    <col min="32" max="32" width="19" style="60" customWidth="1"/>
    <col min="33" max="33" width="9.140625" style="60" customWidth="1"/>
    <col min="34" max="34" width="14.85546875" style="60" customWidth="1"/>
    <col min="35" max="35" width="15.140625" style="60" customWidth="1"/>
    <col min="36" max="36" width="17" style="60" customWidth="1"/>
    <col min="37" max="37" width="11.140625" style="60" customWidth="1"/>
    <col min="38" max="38" width="12" style="60" customWidth="1"/>
    <col min="39" max="39" width="32.7109375" style="60" customWidth="1"/>
    <col min="40" max="40" width="42.28515625" style="60" customWidth="1"/>
    <col min="41" max="41" width="21.5703125" style="60" customWidth="1"/>
    <col min="42" max="42" width="14.85546875" style="60" customWidth="1"/>
    <col min="43" max="43" width="11.140625" style="60" customWidth="1"/>
    <col min="44" max="45" width="9.140625" style="60" customWidth="1"/>
    <col min="46" max="46" width="10.42578125" style="60" customWidth="1"/>
    <col min="47" max="16384" width="9.140625" style="60"/>
  </cols>
  <sheetData>
    <row r="1" spans="1:2" s="61" customFormat="1"/>
    <row r="2" spans="1:2" s="61" customFormat="1"/>
    <row r="3" spans="1:2" s="61" customFormat="1"/>
    <row r="4" spans="1:2" s="61" customFormat="1"/>
    <row r="5" spans="1:2" s="61" customFormat="1"/>
    <row r="6" spans="1:2" s="61" customFormat="1"/>
    <row r="7" spans="1:2" s="61" customFormat="1" ht="15.75">
      <c r="B7" s="62" t="s">
        <v>1778</v>
      </c>
    </row>
    <row r="8" spans="1:2" s="61" customFormat="1"/>
    <row r="10" spans="1:2">
      <c r="A10" s="1" t="s">
        <v>1754</v>
      </c>
    </row>
    <row r="29" spans="1:18" s="61" customFormat="1"/>
    <row r="32" spans="1:18">
      <c r="A32" s="61" t="s">
        <v>580</v>
      </c>
      <c r="B32" s="61" t="s">
        <v>581</v>
      </c>
      <c r="C32" s="61" t="s">
        <v>582</v>
      </c>
      <c r="D32" s="61" t="s">
        <v>583</v>
      </c>
      <c r="E32" s="61" t="s">
        <v>584</v>
      </c>
      <c r="F32" s="61" t="s">
        <v>585</v>
      </c>
      <c r="G32" s="61" t="s">
        <v>586</v>
      </c>
      <c r="H32" s="61" t="s">
        <v>587</v>
      </c>
      <c r="I32" s="61" t="s">
        <v>588</v>
      </c>
      <c r="J32" s="61" t="s">
        <v>589</v>
      </c>
      <c r="K32" s="61" t="s">
        <v>8</v>
      </c>
      <c r="L32" s="61" t="s">
        <v>1353</v>
      </c>
      <c r="M32" s="61" t="s">
        <v>1354</v>
      </c>
      <c r="N32" s="61" t="s">
        <v>1355</v>
      </c>
      <c r="O32" s="61" t="s">
        <v>590</v>
      </c>
      <c r="P32" s="61" t="s">
        <v>591</v>
      </c>
      <c r="Q32" s="61" t="s">
        <v>592</v>
      </c>
      <c r="R32" s="61" t="s">
        <v>593</v>
      </c>
    </row>
    <row r="33" spans="1:46">
      <c r="A33" s="61" t="s">
        <v>1559</v>
      </c>
      <c r="B33" s="61" t="s">
        <v>595</v>
      </c>
      <c r="C33" s="61" t="s">
        <v>877</v>
      </c>
      <c r="D33" s="61" t="s">
        <v>877</v>
      </c>
      <c r="E33" s="61" t="s">
        <v>1560</v>
      </c>
      <c r="F33" s="61" t="s">
        <v>599</v>
      </c>
      <c r="G33" s="61" t="s">
        <v>599</v>
      </c>
      <c r="H33" s="61" t="s">
        <v>599</v>
      </c>
      <c r="I33" s="61">
        <v>42000</v>
      </c>
      <c r="J33" s="61" t="s">
        <v>878</v>
      </c>
      <c r="K33" s="61" t="s">
        <v>1358</v>
      </c>
      <c r="L33" s="61" t="s">
        <v>879</v>
      </c>
      <c r="M33" s="61" t="s">
        <v>1359</v>
      </c>
      <c r="N33" s="61" t="s">
        <v>1360</v>
      </c>
      <c r="O33" s="61" t="s">
        <v>1361</v>
      </c>
      <c r="P33" s="61" t="s">
        <v>813</v>
      </c>
      <c r="Q33" s="61" t="s">
        <v>605</v>
      </c>
      <c r="R33" s="61" t="s">
        <v>606</v>
      </c>
      <c r="U33" s="6" t="s">
        <v>1352</v>
      </c>
      <c r="V33" s="6" t="s">
        <v>812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63.75" customHeight="1">
      <c r="A34" s="61" t="s">
        <v>1561</v>
      </c>
      <c r="B34" s="61" t="s">
        <v>595</v>
      </c>
      <c r="C34" s="61" t="s">
        <v>877</v>
      </c>
      <c r="D34" s="61" t="s">
        <v>877</v>
      </c>
      <c r="E34" s="61" t="s">
        <v>1562</v>
      </c>
      <c r="F34" s="61" t="s">
        <v>599</v>
      </c>
      <c r="G34" s="61" t="s">
        <v>599</v>
      </c>
      <c r="H34" s="61" t="s">
        <v>599</v>
      </c>
      <c r="I34" s="61">
        <v>47500</v>
      </c>
      <c r="J34" s="61" t="s">
        <v>657</v>
      </c>
      <c r="K34" s="61" t="s">
        <v>814</v>
      </c>
      <c r="L34" s="61" t="s">
        <v>846</v>
      </c>
      <c r="M34" s="61" t="s">
        <v>1359</v>
      </c>
      <c r="N34" s="61" t="s">
        <v>1364</v>
      </c>
      <c r="O34" s="61" t="s">
        <v>1361</v>
      </c>
      <c r="P34" s="61" t="s">
        <v>813</v>
      </c>
      <c r="Q34" s="61" t="s">
        <v>605</v>
      </c>
      <c r="R34" s="61" t="s">
        <v>606</v>
      </c>
      <c r="S34" s="61"/>
      <c r="U34" s="6" t="s">
        <v>6</v>
      </c>
      <c r="V34" s="4" t="s">
        <v>877</v>
      </c>
      <c r="W34" s="4" t="s">
        <v>970</v>
      </c>
      <c r="X34" s="4" t="s">
        <v>623</v>
      </c>
      <c r="Y34" s="4" t="s">
        <v>907</v>
      </c>
      <c r="Z34" s="4" t="s">
        <v>909</v>
      </c>
      <c r="AA34" s="4" t="s">
        <v>908</v>
      </c>
      <c r="AB34" s="4" t="s">
        <v>911</v>
      </c>
      <c r="AC34" s="4" t="s">
        <v>913</v>
      </c>
      <c r="AD34" s="4" t="s">
        <v>945</v>
      </c>
      <c r="AE34" s="4" t="s">
        <v>693</v>
      </c>
      <c r="AF34" s="4" t="s">
        <v>952</v>
      </c>
      <c r="AG34" s="4" t="s">
        <v>969</v>
      </c>
      <c r="AH34" s="4" t="s">
        <v>978</v>
      </c>
      <c r="AI34" s="4" t="s">
        <v>979</v>
      </c>
      <c r="AJ34" s="4" t="s">
        <v>988</v>
      </c>
      <c r="AK34" s="4" t="s">
        <v>774</v>
      </c>
      <c r="AL34" s="4" t="s">
        <v>1566</v>
      </c>
      <c r="AM34" s="4" t="s">
        <v>910</v>
      </c>
      <c r="AN34" s="4" t="s">
        <v>1663</v>
      </c>
      <c r="AO34" s="4" t="s">
        <v>1684</v>
      </c>
      <c r="AP34" s="4" t="s">
        <v>1716</v>
      </c>
      <c r="AQ34" s="4" t="s">
        <v>1728</v>
      </c>
      <c r="AR34" s="4" t="s">
        <v>995</v>
      </c>
      <c r="AS34" s="4" t="s">
        <v>7</v>
      </c>
      <c r="AT34"/>
    </row>
    <row r="35" spans="1:46">
      <c r="A35" s="61" t="s">
        <v>1563</v>
      </c>
      <c r="B35" s="61" t="s">
        <v>595</v>
      </c>
      <c r="C35" s="61" t="s">
        <v>877</v>
      </c>
      <c r="D35" s="61" t="s">
        <v>877</v>
      </c>
      <c r="E35" s="61" t="s">
        <v>1564</v>
      </c>
      <c r="F35" s="61" t="s">
        <v>599</v>
      </c>
      <c r="G35" s="61" t="s">
        <v>599</v>
      </c>
      <c r="H35" s="61" t="s">
        <v>599</v>
      </c>
      <c r="I35" s="61">
        <v>57000</v>
      </c>
      <c r="J35" s="61" t="s">
        <v>878</v>
      </c>
      <c r="K35" s="61" t="s">
        <v>1358</v>
      </c>
      <c r="L35" s="61" t="s">
        <v>656</v>
      </c>
      <c r="M35" s="61" t="s">
        <v>1367</v>
      </c>
      <c r="N35" s="61" t="s">
        <v>1368</v>
      </c>
      <c r="O35" s="61" t="s">
        <v>1361</v>
      </c>
      <c r="P35" s="61" t="s">
        <v>813</v>
      </c>
      <c r="Q35" s="61" t="s">
        <v>605</v>
      </c>
      <c r="R35" s="61" t="s">
        <v>606</v>
      </c>
      <c r="S35" s="61"/>
      <c r="U35" s="7" t="s">
        <v>1358</v>
      </c>
      <c r="V35" s="35">
        <v>57000</v>
      </c>
      <c r="W35" s="35">
        <v>58500</v>
      </c>
      <c r="X35" s="35">
        <v>47500</v>
      </c>
      <c r="Y35" s="35">
        <v>57000</v>
      </c>
      <c r="Z35" s="35">
        <v>57000</v>
      </c>
      <c r="AA35" s="35">
        <v>58500</v>
      </c>
      <c r="AB35" s="35">
        <v>57000</v>
      </c>
      <c r="AC35" s="35">
        <v>58500</v>
      </c>
      <c r="AD35" s="35">
        <v>57000</v>
      </c>
      <c r="AE35" s="35"/>
      <c r="AF35" s="35">
        <v>57000</v>
      </c>
      <c r="AG35" s="35">
        <v>57000</v>
      </c>
      <c r="AH35" s="35">
        <v>57000</v>
      </c>
      <c r="AI35" s="35">
        <v>57000</v>
      </c>
      <c r="AJ35" s="35">
        <v>57000</v>
      </c>
      <c r="AK35" s="35">
        <v>47500</v>
      </c>
      <c r="AL35" s="35"/>
      <c r="AM35" s="35">
        <v>57000</v>
      </c>
      <c r="AN35" s="35"/>
      <c r="AO35" s="35">
        <v>56000</v>
      </c>
      <c r="AP35" s="35">
        <v>56000</v>
      </c>
      <c r="AQ35" s="35"/>
      <c r="AR35" s="35">
        <v>58500</v>
      </c>
      <c r="AS35" s="35">
        <v>58500</v>
      </c>
      <c r="AT35"/>
    </row>
    <row r="36" spans="1:46">
      <c r="A36" s="61" t="s">
        <v>1565</v>
      </c>
      <c r="B36" s="61" t="s">
        <v>595</v>
      </c>
      <c r="C36" s="61" t="s">
        <v>1566</v>
      </c>
      <c r="D36" s="61" t="s">
        <v>1567</v>
      </c>
      <c r="E36" s="61" t="s">
        <v>1568</v>
      </c>
      <c r="F36" s="61" t="s">
        <v>599</v>
      </c>
      <c r="G36" s="61" t="s">
        <v>599</v>
      </c>
      <c r="H36" s="61" t="s">
        <v>599</v>
      </c>
      <c r="I36" s="61">
        <v>33600</v>
      </c>
      <c r="J36" s="61" t="s">
        <v>878</v>
      </c>
      <c r="K36" s="61" t="s">
        <v>870</v>
      </c>
      <c r="L36" s="61" t="s">
        <v>1569</v>
      </c>
      <c r="M36" s="61" t="s">
        <v>1359</v>
      </c>
      <c r="N36" s="61" t="s">
        <v>1570</v>
      </c>
      <c r="O36" s="61" t="s">
        <v>1361</v>
      </c>
      <c r="P36" s="61" t="s">
        <v>604</v>
      </c>
      <c r="Q36" s="61" t="s">
        <v>605</v>
      </c>
      <c r="R36" s="61" t="s">
        <v>758</v>
      </c>
      <c r="S36" s="61"/>
      <c r="U36" s="7" t="s">
        <v>814</v>
      </c>
      <c r="V36" s="35">
        <v>47500</v>
      </c>
      <c r="W36" s="35"/>
      <c r="X36" s="35"/>
      <c r="Y36" s="35">
        <v>47500</v>
      </c>
      <c r="Z36" s="35">
        <v>47500</v>
      </c>
      <c r="AA36" s="35"/>
      <c r="AB36" s="35">
        <v>47500</v>
      </c>
      <c r="AC36" s="35"/>
      <c r="AD36" s="35">
        <v>47500</v>
      </c>
      <c r="AE36" s="35"/>
      <c r="AF36" s="35">
        <v>47500</v>
      </c>
      <c r="AG36" s="35">
        <v>47500</v>
      </c>
      <c r="AH36" s="35">
        <v>47500</v>
      </c>
      <c r="AI36" s="35">
        <v>47500</v>
      </c>
      <c r="AJ36" s="35">
        <v>47500</v>
      </c>
      <c r="AK36" s="35"/>
      <c r="AL36" s="35"/>
      <c r="AM36" s="35">
        <v>47500</v>
      </c>
      <c r="AN36" s="35"/>
      <c r="AO36" s="35"/>
      <c r="AP36" s="35"/>
      <c r="AQ36" s="35"/>
      <c r="AR36" s="35"/>
      <c r="AS36" s="35">
        <v>47500</v>
      </c>
      <c r="AT36"/>
    </row>
    <row r="37" spans="1:46">
      <c r="A37" s="61" t="s">
        <v>1571</v>
      </c>
      <c r="B37" s="61" t="s">
        <v>595</v>
      </c>
      <c r="C37" s="61" t="s">
        <v>1566</v>
      </c>
      <c r="D37" s="61" t="s">
        <v>1567</v>
      </c>
      <c r="E37" s="61" t="s">
        <v>1572</v>
      </c>
      <c r="F37" s="61" t="s">
        <v>599</v>
      </c>
      <c r="G37" s="61" t="s">
        <v>599</v>
      </c>
      <c r="H37" s="61" t="s">
        <v>599</v>
      </c>
      <c r="I37" s="61">
        <v>41000</v>
      </c>
      <c r="J37" s="61" t="s">
        <v>878</v>
      </c>
      <c r="K37" s="61" t="s">
        <v>870</v>
      </c>
      <c r="L37" s="61" t="s">
        <v>665</v>
      </c>
      <c r="M37" s="61" t="s">
        <v>1359</v>
      </c>
      <c r="N37" s="61" t="s">
        <v>1573</v>
      </c>
      <c r="O37" s="61" t="s">
        <v>1361</v>
      </c>
      <c r="P37" s="61" t="s">
        <v>604</v>
      </c>
      <c r="Q37" s="61" t="s">
        <v>605</v>
      </c>
      <c r="R37" s="61" t="s">
        <v>758</v>
      </c>
      <c r="S37" s="61"/>
      <c r="U37" s="7" t="s">
        <v>1403</v>
      </c>
      <c r="V37" s="35"/>
      <c r="W37" s="35">
        <v>47000</v>
      </c>
      <c r="X37" s="35"/>
      <c r="Y37" s="35"/>
      <c r="Z37" s="35"/>
      <c r="AA37" s="35">
        <v>47000</v>
      </c>
      <c r="AB37" s="35"/>
      <c r="AC37" s="35">
        <v>47000</v>
      </c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>
        <v>47000</v>
      </c>
      <c r="AT37"/>
    </row>
    <row r="38" spans="1:46">
      <c r="A38" s="61" t="s">
        <v>1574</v>
      </c>
      <c r="B38" s="61" t="s">
        <v>595</v>
      </c>
      <c r="C38" s="61" t="s">
        <v>1566</v>
      </c>
      <c r="D38" s="61" t="s">
        <v>1567</v>
      </c>
      <c r="E38" s="61" t="s">
        <v>1575</v>
      </c>
      <c r="F38" s="61" t="s">
        <v>599</v>
      </c>
      <c r="G38" s="61" t="s">
        <v>599</v>
      </c>
      <c r="H38" s="61" t="s">
        <v>599</v>
      </c>
      <c r="I38" s="61">
        <v>47000</v>
      </c>
      <c r="J38" s="61" t="s">
        <v>878</v>
      </c>
      <c r="K38" s="61" t="s">
        <v>870</v>
      </c>
      <c r="L38" s="61" t="s">
        <v>1576</v>
      </c>
      <c r="M38" s="61" t="s">
        <v>1359</v>
      </c>
      <c r="N38" s="61" t="s">
        <v>1391</v>
      </c>
      <c r="O38" s="61" t="s">
        <v>1361</v>
      </c>
      <c r="P38" s="61" t="s">
        <v>604</v>
      </c>
      <c r="Q38" s="61" t="s">
        <v>605</v>
      </c>
      <c r="R38" s="61" t="s">
        <v>758</v>
      </c>
      <c r="S38" s="61"/>
      <c r="U38" s="7" t="s">
        <v>870</v>
      </c>
      <c r="V38" s="35"/>
      <c r="W38" s="35"/>
      <c r="X38" s="35">
        <v>47500</v>
      </c>
      <c r="Y38" s="35"/>
      <c r="Z38" s="35"/>
      <c r="AA38" s="35"/>
      <c r="AB38" s="35"/>
      <c r="AC38" s="35"/>
      <c r="AD38" s="35"/>
      <c r="AE38" s="35">
        <v>47000</v>
      </c>
      <c r="AF38" s="35"/>
      <c r="AG38" s="35"/>
      <c r="AH38" s="35"/>
      <c r="AI38" s="35"/>
      <c r="AJ38" s="35"/>
      <c r="AK38" s="35">
        <v>47500</v>
      </c>
      <c r="AL38" s="35">
        <v>47000</v>
      </c>
      <c r="AM38" s="35"/>
      <c r="AN38" s="35">
        <v>47000</v>
      </c>
      <c r="AO38" s="35">
        <v>45500</v>
      </c>
      <c r="AP38" s="35">
        <v>45500</v>
      </c>
      <c r="AQ38" s="35">
        <v>47000</v>
      </c>
      <c r="AR38" s="35"/>
      <c r="AS38" s="35">
        <v>47500</v>
      </c>
      <c r="AT38"/>
    </row>
    <row r="39" spans="1:46">
      <c r="A39" s="61" t="s">
        <v>1577</v>
      </c>
      <c r="B39" s="61" t="s">
        <v>595</v>
      </c>
      <c r="C39" s="61" t="s">
        <v>623</v>
      </c>
      <c r="D39" s="61" t="s">
        <v>623</v>
      </c>
      <c r="E39" s="61" t="s">
        <v>1578</v>
      </c>
      <c r="F39" s="61" t="s">
        <v>599</v>
      </c>
      <c r="G39" s="61" t="s">
        <v>599</v>
      </c>
      <c r="H39" s="61" t="s">
        <v>599</v>
      </c>
      <c r="I39" s="61">
        <v>36000</v>
      </c>
      <c r="J39" s="61" t="s">
        <v>1371</v>
      </c>
      <c r="K39" s="61" t="s">
        <v>870</v>
      </c>
      <c r="L39" s="61" t="s">
        <v>1372</v>
      </c>
      <c r="M39" s="61" t="s">
        <v>1373</v>
      </c>
      <c r="N39" s="61" t="s">
        <v>1374</v>
      </c>
      <c r="O39" s="61" t="s">
        <v>1361</v>
      </c>
      <c r="P39" s="61" t="s">
        <v>604</v>
      </c>
      <c r="Q39" s="61" t="s">
        <v>605</v>
      </c>
      <c r="R39" s="61" t="s">
        <v>606</v>
      </c>
      <c r="S39" s="61"/>
      <c r="U39" s="7" t="s">
        <v>843</v>
      </c>
      <c r="V39" s="35"/>
      <c r="W39" s="35"/>
      <c r="X39" s="35">
        <v>36000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>
        <v>36000</v>
      </c>
      <c r="AL39" s="35"/>
      <c r="AM39" s="35"/>
      <c r="AN39" s="35"/>
      <c r="AO39" s="35"/>
      <c r="AP39" s="35"/>
      <c r="AQ39" s="35"/>
      <c r="AR39" s="35"/>
      <c r="AS39" s="35">
        <v>36000</v>
      </c>
      <c r="AT39"/>
    </row>
    <row r="40" spans="1:46">
      <c r="A40" s="61" t="s">
        <v>1579</v>
      </c>
      <c r="B40" s="61" t="s">
        <v>595</v>
      </c>
      <c r="C40" s="61" t="s">
        <v>623</v>
      </c>
      <c r="D40" s="61" t="s">
        <v>623</v>
      </c>
      <c r="E40" s="61" t="s">
        <v>1580</v>
      </c>
      <c r="F40" s="61" t="s">
        <v>599</v>
      </c>
      <c r="G40" s="61" t="s">
        <v>599</v>
      </c>
      <c r="H40" s="61" t="s">
        <v>599</v>
      </c>
      <c r="I40" s="61">
        <v>47500</v>
      </c>
      <c r="J40" s="61" t="s">
        <v>878</v>
      </c>
      <c r="K40" s="61" t="s">
        <v>870</v>
      </c>
      <c r="L40" s="61" t="s">
        <v>879</v>
      </c>
      <c r="M40" s="61" t="s">
        <v>1367</v>
      </c>
      <c r="N40" s="61" t="s">
        <v>1377</v>
      </c>
      <c r="O40" s="61" t="s">
        <v>1361</v>
      </c>
      <c r="P40" s="61" t="s">
        <v>604</v>
      </c>
      <c r="Q40" s="61" t="s">
        <v>605</v>
      </c>
      <c r="R40" s="61" t="s">
        <v>606</v>
      </c>
      <c r="S40" s="61"/>
      <c r="U40" s="7" t="s">
        <v>7</v>
      </c>
      <c r="V40" s="35">
        <v>57000</v>
      </c>
      <c r="W40" s="35">
        <v>58500</v>
      </c>
      <c r="X40" s="35">
        <v>47500</v>
      </c>
      <c r="Y40" s="35">
        <v>57000</v>
      </c>
      <c r="Z40" s="35">
        <v>57000</v>
      </c>
      <c r="AA40" s="35">
        <v>58500</v>
      </c>
      <c r="AB40" s="35">
        <v>57000</v>
      </c>
      <c r="AC40" s="35">
        <v>58500</v>
      </c>
      <c r="AD40" s="35">
        <v>57000</v>
      </c>
      <c r="AE40" s="35">
        <v>47000</v>
      </c>
      <c r="AF40" s="35">
        <v>57000</v>
      </c>
      <c r="AG40" s="35">
        <v>57000</v>
      </c>
      <c r="AH40" s="35">
        <v>57000</v>
      </c>
      <c r="AI40" s="35">
        <v>57000</v>
      </c>
      <c r="AJ40" s="35">
        <v>57000</v>
      </c>
      <c r="AK40" s="35">
        <v>47500</v>
      </c>
      <c r="AL40" s="35">
        <v>47000</v>
      </c>
      <c r="AM40" s="35">
        <v>57000</v>
      </c>
      <c r="AN40" s="35">
        <v>47000</v>
      </c>
      <c r="AO40" s="35">
        <v>56000</v>
      </c>
      <c r="AP40" s="35">
        <v>56000</v>
      </c>
      <c r="AQ40" s="35">
        <v>47000</v>
      </c>
      <c r="AR40" s="35">
        <v>58500</v>
      </c>
      <c r="AS40" s="35">
        <v>58500</v>
      </c>
      <c r="AT40"/>
    </row>
    <row r="41" spans="1:46">
      <c r="A41" s="61" t="s">
        <v>1581</v>
      </c>
      <c r="B41" s="61" t="s">
        <v>595</v>
      </c>
      <c r="C41" s="61" t="s">
        <v>623</v>
      </c>
      <c r="D41" s="61" t="s">
        <v>623</v>
      </c>
      <c r="E41" s="61" t="s">
        <v>1582</v>
      </c>
      <c r="F41" s="61" t="s">
        <v>599</v>
      </c>
      <c r="G41" s="61" t="s">
        <v>599</v>
      </c>
      <c r="H41" s="61" t="s">
        <v>599</v>
      </c>
      <c r="I41" s="61">
        <v>25000</v>
      </c>
      <c r="J41" s="61" t="s">
        <v>625</v>
      </c>
      <c r="K41" s="61" t="s">
        <v>1358</v>
      </c>
      <c r="L41" s="61" t="s">
        <v>1583</v>
      </c>
      <c r="M41" s="61" t="s">
        <v>1373</v>
      </c>
      <c r="N41" s="61" t="s">
        <v>1584</v>
      </c>
      <c r="O41" s="61" t="s">
        <v>1361</v>
      </c>
      <c r="P41" s="61" t="s">
        <v>813</v>
      </c>
      <c r="Q41" s="61" t="s">
        <v>605</v>
      </c>
      <c r="R41" s="61" t="s">
        <v>606</v>
      </c>
      <c r="S41" s="6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>
      <c r="A42" s="61" t="s">
        <v>1585</v>
      </c>
      <c r="B42" s="61" t="s">
        <v>595</v>
      </c>
      <c r="C42" s="61" t="s">
        <v>623</v>
      </c>
      <c r="D42" s="61" t="s">
        <v>623</v>
      </c>
      <c r="E42" s="61" t="s">
        <v>1586</v>
      </c>
      <c r="F42" s="61" t="s">
        <v>599</v>
      </c>
      <c r="G42" s="61" t="s">
        <v>599</v>
      </c>
      <c r="H42" s="61" t="s">
        <v>599</v>
      </c>
      <c r="I42" s="61">
        <v>30000</v>
      </c>
      <c r="J42" s="61" t="s">
        <v>878</v>
      </c>
      <c r="K42" s="61" t="s">
        <v>1358</v>
      </c>
      <c r="L42" s="61" t="s">
        <v>815</v>
      </c>
      <c r="M42" s="61" t="s">
        <v>1359</v>
      </c>
      <c r="N42" s="61" t="s">
        <v>1587</v>
      </c>
      <c r="O42" s="61" t="s">
        <v>1361</v>
      </c>
      <c r="P42" s="61" t="s">
        <v>813</v>
      </c>
      <c r="Q42" s="61" t="s">
        <v>605</v>
      </c>
      <c r="R42" s="61" t="s">
        <v>606</v>
      </c>
      <c r="S42" s="61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46">
      <c r="A43" s="61" t="s">
        <v>1588</v>
      </c>
      <c r="B43" s="61" t="s">
        <v>595</v>
      </c>
      <c r="C43" s="61" t="s">
        <v>623</v>
      </c>
      <c r="D43" s="61" t="s">
        <v>623</v>
      </c>
      <c r="E43" s="61" t="s">
        <v>1589</v>
      </c>
      <c r="F43" s="61" t="s">
        <v>599</v>
      </c>
      <c r="G43" s="61" t="s">
        <v>599</v>
      </c>
      <c r="H43" s="61" t="s">
        <v>599</v>
      </c>
      <c r="I43" s="61">
        <v>36000</v>
      </c>
      <c r="J43" s="61" t="s">
        <v>878</v>
      </c>
      <c r="K43" s="61" t="s">
        <v>1358</v>
      </c>
      <c r="L43" s="61" t="s">
        <v>1590</v>
      </c>
      <c r="M43" s="61" t="s">
        <v>1505</v>
      </c>
      <c r="N43" s="61" t="s">
        <v>1591</v>
      </c>
      <c r="O43" s="61" t="s">
        <v>1361</v>
      </c>
      <c r="P43" s="61" t="s">
        <v>813</v>
      </c>
      <c r="Q43" s="61" t="s">
        <v>605</v>
      </c>
      <c r="R43" s="61" t="s">
        <v>606</v>
      </c>
      <c r="S43" s="61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46">
      <c r="A44" s="61" t="s">
        <v>1592</v>
      </c>
      <c r="B44" s="61" t="s">
        <v>595</v>
      </c>
      <c r="C44" s="61" t="s">
        <v>623</v>
      </c>
      <c r="D44" s="61" t="s">
        <v>623</v>
      </c>
      <c r="E44" s="61" t="s">
        <v>1593</v>
      </c>
      <c r="F44" s="61" t="s">
        <v>599</v>
      </c>
      <c r="G44" s="61" t="s">
        <v>599</v>
      </c>
      <c r="H44" s="61" t="s">
        <v>599</v>
      </c>
      <c r="I44" s="61">
        <v>41500</v>
      </c>
      <c r="J44" s="61" t="s">
        <v>878</v>
      </c>
      <c r="K44" s="61" t="s">
        <v>1358</v>
      </c>
      <c r="L44" s="61" t="s">
        <v>828</v>
      </c>
      <c r="M44" s="61" t="s">
        <v>1505</v>
      </c>
      <c r="N44" s="61" t="s">
        <v>1594</v>
      </c>
      <c r="O44" s="61" t="s">
        <v>1361</v>
      </c>
      <c r="P44" s="61" t="s">
        <v>813</v>
      </c>
      <c r="Q44" s="61" t="s">
        <v>605</v>
      </c>
      <c r="R44" s="61" t="s">
        <v>606</v>
      </c>
      <c r="S44" s="61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46">
      <c r="A45" s="61" t="s">
        <v>1595</v>
      </c>
      <c r="B45" s="61" t="s">
        <v>595</v>
      </c>
      <c r="C45" s="61" t="s">
        <v>623</v>
      </c>
      <c r="D45" s="61" t="s">
        <v>623</v>
      </c>
      <c r="E45" s="61" t="s">
        <v>1596</v>
      </c>
      <c r="F45" s="61" t="s">
        <v>599</v>
      </c>
      <c r="G45" s="61" t="s">
        <v>599</v>
      </c>
      <c r="H45" s="61" t="s">
        <v>599</v>
      </c>
      <c r="I45" s="61">
        <v>47500</v>
      </c>
      <c r="J45" s="61" t="s">
        <v>878</v>
      </c>
      <c r="K45" s="61" t="s">
        <v>1358</v>
      </c>
      <c r="L45" s="61" t="s">
        <v>1597</v>
      </c>
      <c r="M45" s="61" t="s">
        <v>1505</v>
      </c>
      <c r="N45" s="61" t="s">
        <v>1377</v>
      </c>
      <c r="O45" s="61" t="s">
        <v>1361</v>
      </c>
      <c r="P45" s="61" t="s">
        <v>813</v>
      </c>
      <c r="Q45" s="61" t="s">
        <v>605</v>
      </c>
      <c r="R45" s="61" t="s">
        <v>606</v>
      </c>
      <c r="S45" s="61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46">
      <c r="A46" s="61" t="s">
        <v>1598</v>
      </c>
      <c r="B46" s="61" t="s">
        <v>595</v>
      </c>
      <c r="C46" s="61" t="s">
        <v>623</v>
      </c>
      <c r="D46" s="61" t="s">
        <v>623</v>
      </c>
      <c r="E46" s="61" t="s">
        <v>1599</v>
      </c>
      <c r="F46" s="61" t="s">
        <v>599</v>
      </c>
      <c r="G46" s="61" t="s">
        <v>599</v>
      </c>
      <c r="H46" s="61" t="s">
        <v>599</v>
      </c>
      <c r="I46" s="61">
        <v>36000</v>
      </c>
      <c r="J46" s="61" t="s">
        <v>1371</v>
      </c>
      <c r="K46" s="61" t="s">
        <v>843</v>
      </c>
      <c r="L46" s="61" t="s">
        <v>1380</v>
      </c>
      <c r="M46" s="61" t="s">
        <v>1381</v>
      </c>
      <c r="N46" s="61" t="s">
        <v>1382</v>
      </c>
      <c r="O46" s="61" t="s">
        <v>1361</v>
      </c>
      <c r="P46" s="61" t="s">
        <v>604</v>
      </c>
      <c r="Q46" s="61" t="s">
        <v>605</v>
      </c>
      <c r="R46" s="61" t="s">
        <v>606</v>
      </c>
      <c r="S46" s="61"/>
    </row>
    <row r="47" spans="1:46">
      <c r="A47" s="61" t="s">
        <v>1600</v>
      </c>
      <c r="B47" s="61" t="s">
        <v>595</v>
      </c>
      <c r="C47" s="61" t="s">
        <v>623</v>
      </c>
      <c r="D47" s="61" t="s">
        <v>623</v>
      </c>
      <c r="E47" s="61" t="s">
        <v>1601</v>
      </c>
      <c r="F47" s="61" t="s">
        <v>599</v>
      </c>
      <c r="G47" s="61" t="s">
        <v>599</v>
      </c>
      <c r="H47" s="61" t="s">
        <v>599</v>
      </c>
      <c r="I47" s="61">
        <v>36000</v>
      </c>
      <c r="J47" s="61" t="s">
        <v>1371</v>
      </c>
      <c r="K47" s="61" t="s">
        <v>870</v>
      </c>
      <c r="L47" s="61" t="s">
        <v>1372</v>
      </c>
      <c r="M47" s="61" t="s">
        <v>1373</v>
      </c>
      <c r="N47" s="61" t="s">
        <v>1374</v>
      </c>
      <c r="O47" s="61" t="s">
        <v>1361</v>
      </c>
      <c r="P47" s="61" t="s">
        <v>604</v>
      </c>
      <c r="Q47" s="61" t="s">
        <v>605</v>
      </c>
      <c r="R47" s="61" t="s">
        <v>606</v>
      </c>
      <c r="S47" s="61"/>
      <c r="U47" s="6" t="s">
        <v>1352</v>
      </c>
      <c r="V47" s="6" t="s">
        <v>812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45">
      <c r="A48" s="61" t="s">
        <v>1602</v>
      </c>
      <c r="B48" s="61" t="s">
        <v>595</v>
      </c>
      <c r="C48" s="61" t="s">
        <v>623</v>
      </c>
      <c r="D48" s="61" t="s">
        <v>623</v>
      </c>
      <c r="E48" s="61" t="s">
        <v>1603</v>
      </c>
      <c r="F48" s="61" t="s">
        <v>599</v>
      </c>
      <c r="G48" s="61" t="s">
        <v>599</v>
      </c>
      <c r="H48" s="61" t="s">
        <v>599</v>
      </c>
      <c r="I48" s="61">
        <v>47500</v>
      </c>
      <c r="J48" s="61" t="s">
        <v>878</v>
      </c>
      <c r="K48" s="61" t="s">
        <v>870</v>
      </c>
      <c r="L48" s="61" t="s">
        <v>637</v>
      </c>
      <c r="M48" s="61" t="s">
        <v>1381</v>
      </c>
      <c r="N48" s="61" t="s">
        <v>1391</v>
      </c>
      <c r="O48" s="61" t="s">
        <v>1361</v>
      </c>
      <c r="P48" s="61" t="s">
        <v>604</v>
      </c>
      <c r="Q48" s="61" t="s">
        <v>605</v>
      </c>
      <c r="R48" s="61" t="s">
        <v>606</v>
      </c>
      <c r="S48" s="61"/>
      <c r="U48" s="6" t="s">
        <v>6</v>
      </c>
      <c r="V48" s="4" t="s">
        <v>877</v>
      </c>
      <c r="W48" s="4" t="s">
        <v>970</v>
      </c>
      <c r="X48" s="4" t="s">
        <v>623</v>
      </c>
      <c r="Y48" s="4" t="s">
        <v>907</v>
      </c>
      <c r="Z48" s="4" t="s">
        <v>909</v>
      </c>
      <c r="AA48" s="4" t="s">
        <v>908</v>
      </c>
      <c r="AB48" s="4" t="s">
        <v>911</v>
      </c>
      <c r="AC48" s="4" t="s">
        <v>913</v>
      </c>
      <c r="AD48" s="4" t="s">
        <v>945</v>
      </c>
      <c r="AE48" s="4" t="s">
        <v>693</v>
      </c>
      <c r="AF48" s="4" t="s">
        <v>952</v>
      </c>
      <c r="AG48" s="4" t="s">
        <v>969</v>
      </c>
      <c r="AH48" s="4" t="s">
        <v>978</v>
      </c>
      <c r="AI48" s="4" t="s">
        <v>979</v>
      </c>
      <c r="AJ48" s="4" t="s">
        <v>988</v>
      </c>
      <c r="AK48" s="4" t="s">
        <v>774</v>
      </c>
      <c r="AL48" s="4" t="s">
        <v>1566</v>
      </c>
      <c r="AM48" s="4" t="s">
        <v>910</v>
      </c>
      <c r="AN48" s="4" t="s">
        <v>1663</v>
      </c>
      <c r="AO48" s="4" t="s">
        <v>1684</v>
      </c>
      <c r="AP48" s="4" t="s">
        <v>1716</v>
      </c>
      <c r="AQ48" s="4" t="s">
        <v>1728</v>
      </c>
      <c r="AR48" s="4" t="s">
        <v>995</v>
      </c>
      <c r="AS48" s="4" t="s">
        <v>7</v>
      </c>
      <c r="AT48"/>
    </row>
    <row r="49" spans="1:46">
      <c r="A49" s="61" t="s">
        <v>1604</v>
      </c>
      <c r="B49" s="61" t="s">
        <v>595</v>
      </c>
      <c r="C49" s="61" t="s">
        <v>623</v>
      </c>
      <c r="D49" s="61" t="s">
        <v>623</v>
      </c>
      <c r="E49" s="61" t="s">
        <v>1605</v>
      </c>
      <c r="F49" s="61" t="s">
        <v>599</v>
      </c>
      <c r="G49" s="61" t="s">
        <v>599</v>
      </c>
      <c r="H49" s="61" t="s">
        <v>599</v>
      </c>
      <c r="I49" s="61">
        <v>47500</v>
      </c>
      <c r="J49" s="61" t="s">
        <v>878</v>
      </c>
      <c r="K49" s="61" t="s">
        <v>870</v>
      </c>
      <c r="L49" s="61" t="s">
        <v>879</v>
      </c>
      <c r="M49" s="61" t="s">
        <v>1367</v>
      </c>
      <c r="N49" s="61" t="s">
        <v>1377</v>
      </c>
      <c r="O49" s="61" t="s">
        <v>1361</v>
      </c>
      <c r="P49" s="61" t="s">
        <v>604</v>
      </c>
      <c r="Q49" s="61" t="s">
        <v>605</v>
      </c>
      <c r="R49" s="61" t="s">
        <v>606</v>
      </c>
      <c r="S49" s="61"/>
      <c r="U49" s="7" t="s">
        <v>1359</v>
      </c>
      <c r="V49" s="35">
        <v>47500</v>
      </c>
      <c r="W49" s="35">
        <v>58500</v>
      </c>
      <c r="X49" s="35">
        <v>30000</v>
      </c>
      <c r="Y49" s="35">
        <v>47500</v>
      </c>
      <c r="Z49" s="35">
        <v>47500</v>
      </c>
      <c r="AA49" s="35">
        <v>58500</v>
      </c>
      <c r="AB49" s="35">
        <v>47500</v>
      </c>
      <c r="AC49" s="35">
        <v>58500</v>
      </c>
      <c r="AD49" s="35">
        <v>47500</v>
      </c>
      <c r="AE49" s="35">
        <v>47000</v>
      </c>
      <c r="AF49" s="35">
        <v>47500</v>
      </c>
      <c r="AG49" s="35">
        <v>47500</v>
      </c>
      <c r="AH49" s="35">
        <v>47500</v>
      </c>
      <c r="AI49" s="35">
        <v>47500</v>
      </c>
      <c r="AJ49" s="35">
        <v>47500</v>
      </c>
      <c r="AK49" s="35">
        <v>30000</v>
      </c>
      <c r="AL49" s="35">
        <v>47000</v>
      </c>
      <c r="AM49" s="35">
        <v>47500</v>
      </c>
      <c r="AN49" s="35">
        <v>47000</v>
      </c>
      <c r="AO49" s="35">
        <v>29200</v>
      </c>
      <c r="AP49" s="35">
        <v>29200</v>
      </c>
      <c r="AQ49" s="35">
        <v>47000</v>
      </c>
      <c r="AR49" s="35">
        <v>58500</v>
      </c>
      <c r="AS49" s="35">
        <v>58500</v>
      </c>
      <c r="AT49"/>
    </row>
    <row r="50" spans="1:46">
      <c r="A50" s="61" t="s">
        <v>1606</v>
      </c>
      <c r="B50" s="61" t="s">
        <v>595</v>
      </c>
      <c r="C50" s="61" t="s">
        <v>623</v>
      </c>
      <c r="D50" s="61" t="s">
        <v>623</v>
      </c>
      <c r="E50" s="61" t="s">
        <v>1607</v>
      </c>
      <c r="F50" s="61" t="s">
        <v>599</v>
      </c>
      <c r="G50" s="61" t="s">
        <v>599</v>
      </c>
      <c r="H50" s="61" t="s">
        <v>599</v>
      </c>
      <c r="I50" s="61">
        <v>24800</v>
      </c>
      <c r="J50" s="61" t="s">
        <v>638</v>
      </c>
      <c r="K50" s="61" t="s">
        <v>870</v>
      </c>
      <c r="L50" s="61" t="s">
        <v>1594</v>
      </c>
      <c r="M50" s="61" t="s">
        <v>1359</v>
      </c>
      <c r="N50" s="61" t="s">
        <v>1608</v>
      </c>
      <c r="O50" s="61" t="s">
        <v>1361</v>
      </c>
      <c r="P50" s="61" t="s">
        <v>604</v>
      </c>
      <c r="Q50" s="61" t="s">
        <v>605</v>
      </c>
      <c r="R50" s="61" t="s">
        <v>606</v>
      </c>
      <c r="S50" s="61"/>
      <c r="U50" s="7" t="s">
        <v>1373</v>
      </c>
      <c r="V50" s="35"/>
      <c r="W50" s="35"/>
      <c r="X50" s="35">
        <v>36000</v>
      </c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>
        <v>36000</v>
      </c>
      <c r="AL50" s="35"/>
      <c r="AM50" s="35"/>
      <c r="AN50" s="35"/>
      <c r="AO50" s="35"/>
      <c r="AP50" s="35"/>
      <c r="AQ50" s="35"/>
      <c r="AR50" s="35"/>
      <c r="AS50" s="35">
        <v>36000</v>
      </c>
      <c r="AT50"/>
    </row>
    <row r="51" spans="1:46">
      <c r="A51" s="61" t="s">
        <v>1609</v>
      </c>
      <c r="B51" s="61" t="s">
        <v>595</v>
      </c>
      <c r="C51" s="61" t="s">
        <v>907</v>
      </c>
      <c r="D51" s="61" t="s">
        <v>907</v>
      </c>
      <c r="E51" s="61" t="s">
        <v>1560</v>
      </c>
      <c r="F51" s="61" t="s">
        <v>599</v>
      </c>
      <c r="G51" s="61" t="s">
        <v>599</v>
      </c>
      <c r="H51" s="61" t="s">
        <v>599</v>
      </c>
      <c r="I51" s="61">
        <v>42000</v>
      </c>
      <c r="J51" s="61" t="s">
        <v>878</v>
      </c>
      <c r="K51" s="61" t="s">
        <v>1358</v>
      </c>
      <c r="L51" s="61" t="s">
        <v>879</v>
      </c>
      <c r="M51" s="61" t="s">
        <v>1359</v>
      </c>
      <c r="N51" s="61" t="s">
        <v>1360</v>
      </c>
      <c r="O51" s="61" t="s">
        <v>1361</v>
      </c>
      <c r="P51" s="61" t="s">
        <v>813</v>
      </c>
      <c r="Q51" s="61" t="s">
        <v>605</v>
      </c>
      <c r="R51" s="61" t="s">
        <v>606</v>
      </c>
      <c r="S51" s="61"/>
      <c r="U51" s="7" t="s">
        <v>1505</v>
      </c>
      <c r="V51" s="35"/>
      <c r="W51" s="35"/>
      <c r="X51" s="35">
        <v>47500</v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>
        <v>47500</v>
      </c>
      <c r="AL51" s="35"/>
      <c r="AM51" s="35"/>
      <c r="AN51" s="35"/>
      <c r="AO51" s="35"/>
      <c r="AP51" s="35"/>
      <c r="AQ51" s="35"/>
      <c r="AR51" s="35"/>
      <c r="AS51" s="35">
        <v>47500</v>
      </c>
      <c r="AT51"/>
    </row>
    <row r="52" spans="1:46">
      <c r="A52" s="61" t="s">
        <v>1610</v>
      </c>
      <c r="B52" s="61" t="s">
        <v>595</v>
      </c>
      <c r="C52" s="61" t="s">
        <v>907</v>
      </c>
      <c r="D52" s="61" t="s">
        <v>907</v>
      </c>
      <c r="E52" s="61" t="s">
        <v>1562</v>
      </c>
      <c r="F52" s="61" t="s">
        <v>599</v>
      </c>
      <c r="G52" s="61" t="s">
        <v>599</v>
      </c>
      <c r="H52" s="61" t="s">
        <v>599</v>
      </c>
      <c r="I52" s="61">
        <v>47500</v>
      </c>
      <c r="J52" s="61" t="s">
        <v>657</v>
      </c>
      <c r="K52" s="61" t="s">
        <v>814</v>
      </c>
      <c r="L52" s="61" t="s">
        <v>846</v>
      </c>
      <c r="M52" s="61" t="s">
        <v>1359</v>
      </c>
      <c r="N52" s="61" t="s">
        <v>1364</v>
      </c>
      <c r="O52" s="61" t="s">
        <v>1361</v>
      </c>
      <c r="P52" s="61" t="s">
        <v>813</v>
      </c>
      <c r="Q52" s="61" t="s">
        <v>605</v>
      </c>
      <c r="R52" s="61" t="s">
        <v>606</v>
      </c>
      <c r="S52" s="61"/>
      <c r="U52" s="7" t="s">
        <v>1367</v>
      </c>
      <c r="V52" s="35">
        <v>57000</v>
      </c>
      <c r="W52" s="35"/>
      <c r="X52" s="35">
        <v>47500</v>
      </c>
      <c r="Y52" s="35">
        <v>57000</v>
      </c>
      <c r="Z52" s="35">
        <v>57000</v>
      </c>
      <c r="AA52" s="35"/>
      <c r="AB52" s="35">
        <v>57000</v>
      </c>
      <c r="AC52" s="35"/>
      <c r="AD52" s="35">
        <v>57000</v>
      </c>
      <c r="AE52" s="35"/>
      <c r="AF52" s="35">
        <v>57000</v>
      </c>
      <c r="AG52" s="35">
        <v>57000</v>
      </c>
      <c r="AH52" s="35">
        <v>57000</v>
      </c>
      <c r="AI52" s="35">
        <v>57000</v>
      </c>
      <c r="AJ52" s="35">
        <v>57000</v>
      </c>
      <c r="AK52" s="35">
        <v>47500</v>
      </c>
      <c r="AL52" s="35"/>
      <c r="AM52" s="35">
        <v>57000</v>
      </c>
      <c r="AN52" s="35"/>
      <c r="AO52" s="35">
        <v>56000</v>
      </c>
      <c r="AP52" s="35">
        <v>56000</v>
      </c>
      <c r="AQ52" s="35"/>
      <c r="AR52" s="35"/>
      <c r="AS52" s="35">
        <v>57000</v>
      </c>
      <c r="AT52"/>
    </row>
    <row r="53" spans="1:46">
      <c r="A53" s="61" t="s">
        <v>1611</v>
      </c>
      <c r="B53" s="61" t="s">
        <v>595</v>
      </c>
      <c r="C53" s="61" t="s">
        <v>907</v>
      </c>
      <c r="D53" s="61" t="s">
        <v>907</v>
      </c>
      <c r="E53" s="61" t="s">
        <v>1564</v>
      </c>
      <c r="F53" s="61" t="s">
        <v>599</v>
      </c>
      <c r="G53" s="61" t="s">
        <v>599</v>
      </c>
      <c r="H53" s="61" t="s">
        <v>599</v>
      </c>
      <c r="I53" s="61">
        <v>57000</v>
      </c>
      <c r="J53" s="61" t="s">
        <v>878</v>
      </c>
      <c r="K53" s="61" t="s">
        <v>1358</v>
      </c>
      <c r="L53" s="61" t="s">
        <v>656</v>
      </c>
      <c r="M53" s="61" t="s">
        <v>1367</v>
      </c>
      <c r="N53" s="61" t="s">
        <v>1368</v>
      </c>
      <c r="O53" s="61" t="s">
        <v>1361</v>
      </c>
      <c r="P53" s="61" t="s">
        <v>813</v>
      </c>
      <c r="Q53" s="61" t="s">
        <v>605</v>
      </c>
      <c r="R53" s="61" t="s">
        <v>606</v>
      </c>
      <c r="S53" s="61"/>
      <c r="U53" s="7" t="s">
        <v>1381</v>
      </c>
      <c r="V53" s="35"/>
      <c r="W53" s="35"/>
      <c r="X53" s="35">
        <v>47500</v>
      </c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>
        <v>47500</v>
      </c>
      <c r="AL53" s="35"/>
      <c r="AM53" s="35"/>
      <c r="AN53" s="35"/>
      <c r="AO53" s="35"/>
      <c r="AP53" s="35"/>
      <c r="AQ53" s="35"/>
      <c r="AR53" s="35"/>
      <c r="AS53" s="35">
        <v>47500</v>
      </c>
      <c r="AT53"/>
    </row>
    <row r="54" spans="1:46">
      <c r="A54" s="61" t="s">
        <v>1612</v>
      </c>
      <c r="B54" s="61" t="s">
        <v>595</v>
      </c>
      <c r="C54" s="61" t="s">
        <v>908</v>
      </c>
      <c r="D54" s="61" t="s">
        <v>908</v>
      </c>
      <c r="E54" s="61" t="s">
        <v>1613</v>
      </c>
      <c r="F54" s="61" t="s">
        <v>599</v>
      </c>
      <c r="G54" s="61" t="s">
        <v>599</v>
      </c>
      <c r="H54" s="61" t="s">
        <v>599</v>
      </c>
      <c r="I54" s="61">
        <v>47000</v>
      </c>
      <c r="J54" s="61" t="s">
        <v>916</v>
      </c>
      <c r="K54" s="61" t="s">
        <v>1403</v>
      </c>
      <c r="L54" s="61" t="s">
        <v>1404</v>
      </c>
      <c r="M54" s="61" t="s">
        <v>1359</v>
      </c>
      <c r="N54" s="61" t="s">
        <v>1405</v>
      </c>
      <c r="O54" s="61" t="s">
        <v>1361</v>
      </c>
      <c r="P54" s="61" t="s">
        <v>813</v>
      </c>
      <c r="Q54" s="61" t="s">
        <v>605</v>
      </c>
      <c r="R54" s="61" t="s">
        <v>758</v>
      </c>
      <c r="S54" s="61"/>
      <c r="U54" s="7" t="s">
        <v>7</v>
      </c>
      <c r="V54" s="35">
        <v>57000</v>
      </c>
      <c r="W54" s="35">
        <v>58500</v>
      </c>
      <c r="X54" s="35">
        <v>47500</v>
      </c>
      <c r="Y54" s="35">
        <v>57000</v>
      </c>
      <c r="Z54" s="35">
        <v>57000</v>
      </c>
      <c r="AA54" s="35">
        <v>58500</v>
      </c>
      <c r="AB54" s="35">
        <v>57000</v>
      </c>
      <c r="AC54" s="35">
        <v>58500</v>
      </c>
      <c r="AD54" s="35">
        <v>57000</v>
      </c>
      <c r="AE54" s="35">
        <v>47000</v>
      </c>
      <c r="AF54" s="35">
        <v>57000</v>
      </c>
      <c r="AG54" s="35">
        <v>57000</v>
      </c>
      <c r="AH54" s="35">
        <v>57000</v>
      </c>
      <c r="AI54" s="35">
        <v>57000</v>
      </c>
      <c r="AJ54" s="35">
        <v>57000</v>
      </c>
      <c r="AK54" s="35">
        <v>47500</v>
      </c>
      <c r="AL54" s="35">
        <v>47000</v>
      </c>
      <c r="AM54" s="35">
        <v>57000</v>
      </c>
      <c r="AN54" s="35">
        <v>47000</v>
      </c>
      <c r="AO54" s="35">
        <v>56000</v>
      </c>
      <c r="AP54" s="35">
        <v>56000</v>
      </c>
      <c r="AQ54" s="35">
        <v>47000</v>
      </c>
      <c r="AR54" s="35">
        <v>58500</v>
      </c>
      <c r="AS54" s="35">
        <v>58500</v>
      </c>
      <c r="AT54"/>
    </row>
    <row r="55" spans="1:46">
      <c r="A55" s="61" t="s">
        <v>1614</v>
      </c>
      <c r="B55" s="61" t="s">
        <v>595</v>
      </c>
      <c r="C55" s="61" t="s">
        <v>908</v>
      </c>
      <c r="D55" s="61" t="s">
        <v>908</v>
      </c>
      <c r="E55" s="61" t="s">
        <v>1615</v>
      </c>
      <c r="F55" s="61" t="s">
        <v>599</v>
      </c>
      <c r="G55" s="61" t="s">
        <v>599</v>
      </c>
      <c r="H55" s="61" t="s">
        <v>599</v>
      </c>
      <c r="I55" s="61">
        <v>58500</v>
      </c>
      <c r="J55" s="61" t="s">
        <v>657</v>
      </c>
      <c r="K55" s="61" t="s">
        <v>1358</v>
      </c>
      <c r="L55" s="61" t="s">
        <v>1408</v>
      </c>
      <c r="M55" s="61" t="s">
        <v>1359</v>
      </c>
      <c r="N55" s="61" t="s">
        <v>1409</v>
      </c>
      <c r="O55" s="61" t="s">
        <v>1361</v>
      </c>
      <c r="P55" s="61" t="s">
        <v>813</v>
      </c>
      <c r="Q55" s="61" t="s">
        <v>605</v>
      </c>
      <c r="R55" s="61" t="s">
        <v>758</v>
      </c>
      <c r="S55" s="61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>
      <c r="A56" s="61" t="s">
        <v>1616</v>
      </c>
      <c r="B56" s="61" t="s">
        <v>595</v>
      </c>
      <c r="C56" s="61" t="s">
        <v>909</v>
      </c>
      <c r="D56" s="61" t="s">
        <v>910</v>
      </c>
      <c r="E56" s="61" t="s">
        <v>1617</v>
      </c>
      <c r="F56" s="61" t="s">
        <v>599</v>
      </c>
      <c r="G56" s="61" t="s">
        <v>599</v>
      </c>
      <c r="H56" s="61" t="s">
        <v>599</v>
      </c>
      <c r="I56" s="61">
        <v>42000</v>
      </c>
      <c r="J56" s="61" t="s">
        <v>878</v>
      </c>
      <c r="K56" s="61" t="s">
        <v>1358</v>
      </c>
      <c r="L56" s="61" t="s">
        <v>879</v>
      </c>
      <c r="M56" s="61" t="s">
        <v>1359</v>
      </c>
      <c r="N56" s="61" t="s">
        <v>1360</v>
      </c>
      <c r="O56" s="61" t="s">
        <v>1361</v>
      </c>
      <c r="P56" s="61" t="s">
        <v>813</v>
      </c>
      <c r="Q56" s="61" t="s">
        <v>605</v>
      </c>
      <c r="R56" s="61" t="s">
        <v>606</v>
      </c>
      <c r="S56" s="61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46">
      <c r="A57" s="61" t="s">
        <v>1618</v>
      </c>
      <c r="B57" s="61" t="s">
        <v>595</v>
      </c>
      <c r="C57" s="61" t="s">
        <v>909</v>
      </c>
      <c r="D57" s="61" t="s">
        <v>910</v>
      </c>
      <c r="E57" s="61" t="s">
        <v>1619</v>
      </c>
      <c r="F57" s="61" t="s">
        <v>599</v>
      </c>
      <c r="G57" s="61" t="s">
        <v>599</v>
      </c>
      <c r="H57" s="61" t="s">
        <v>599</v>
      </c>
      <c r="I57" s="61">
        <v>47500</v>
      </c>
      <c r="J57" s="61" t="s">
        <v>657</v>
      </c>
      <c r="K57" s="61" t="s">
        <v>814</v>
      </c>
      <c r="L57" s="61" t="s">
        <v>846</v>
      </c>
      <c r="M57" s="61" t="s">
        <v>1359</v>
      </c>
      <c r="N57" s="61" t="s">
        <v>1364</v>
      </c>
      <c r="O57" s="61" t="s">
        <v>1361</v>
      </c>
      <c r="P57" s="61" t="s">
        <v>813</v>
      </c>
      <c r="Q57" s="61" t="s">
        <v>605</v>
      </c>
      <c r="R57" s="61" t="s">
        <v>606</v>
      </c>
      <c r="S57" s="61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46">
      <c r="A58" s="61" t="s">
        <v>1620</v>
      </c>
      <c r="B58" s="61" t="s">
        <v>595</v>
      </c>
      <c r="C58" s="61" t="s">
        <v>909</v>
      </c>
      <c r="D58" s="61" t="s">
        <v>910</v>
      </c>
      <c r="E58" s="61" t="s">
        <v>1621</v>
      </c>
      <c r="F58" s="61" t="s">
        <v>599</v>
      </c>
      <c r="G58" s="61" t="s">
        <v>599</v>
      </c>
      <c r="H58" s="61" t="s">
        <v>599</v>
      </c>
      <c r="I58" s="61">
        <v>57000</v>
      </c>
      <c r="J58" s="61" t="s">
        <v>878</v>
      </c>
      <c r="K58" s="61" t="s">
        <v>1358</v>
      </c>
      <c r="L58" s="61" t="s">
        <v>656</v>
      </c>
      <c r="M58" s="61" t="s">
        <v>1367</v>
      </c>
      <c r="N58" s="61" t="s">
        <v>1368</v>
      </c>
      <c r="O58" s="61" t="s">
        <v>1361</v>
      </c>
      <c r="P58" s="61" t="s">
        <v>813</v>
      </c>
      <c r="Q58" s="61" t="s">
        <v>605</v>
      </c>
      <c r="R58" s="61" t="s">
        <v>606</v>
      </c>
      <c r="S58" s="61"/>
    </row>
    <row r="59" spans="1:46">
      <c r="A59" s="61" t="s">
        <v>1622</v>
      </c>
      <c r="B59" s="61" t="s">
        <v>1623</v>
      </c>
      <c r="C59" s="61" t="s">
        <v>909</v>
      </c>
      <c r="D59" s="61" t="s">
        <v>910</v>
      </c>
      <c r="E59" s="61" t="s">
        <v>1624</v>
      </c>
      <c r="F59" s="61" t="s">
        <v>599</v>
      </c>
      <c r="G59" s="61" t="s">
        <v>599</v>
      </c>
      <c r="H59" s="61" t="s">
        <v>599</v>
      </c>
      <c r="I59" s="61">
        <v>57000</v>
      </c>
      <c r="J59" s="61" t="s">
        <v>878</v>
      </c>
      <c r="K59" s="61" t="s">
        <v>1358</v>
      </c>
      <c r="L59" s="61" t="s">
        <v>656</v>
      </c>
      <c r="M59" s="61" t="s">
        <v>1367</v>
      </c>
      <c r="N59" s="61" t="s">
        <v>1368</v>
      </c>
      <c r="O59" s="61" t="s">
        <v>1361</v>
      </c>
      <c r="P59" s="61" t="s">
        <v>813</v>
      </c>
      <c r="Q59" s="61" t="s">
        <v>605</v>
      </c>
      <c r="R59" s="61" t="s">
        <v>606</v>
      </c>
      <c r="S59" s="61"/>
    </row>
    <row r="60" spans="1:46">
      <c r="A60" s="61" t="s">
        <v>1625</v>
      </c>
      <c r="B60" s="61" t="s">
        <v>595</v>
      </c>
      <c r="C60" s="61" t="s">
        <v>910</v>
      </c>
      <c r="D60" s="61" t="s">
        <v>910</v>
      </c>
      <c r="E60" s="61" t="s">
        <v>1626</v>
      </c>
      <c r="F60" s="61" t="s">
        <v>599</v>
      </c>
      <c r="G60" s="61" t="s">
        <v>599</v>
      </c>
      <c r="H60" s="61" t="s">
        <v>599</v>
      </c>
      <c r="I60" s="61">
        <v>42000</v>
      </c>
      <c r="J60" s="61" t="s">
        <v>878</v>
      </c>
      <c r="K60" s="61" t="s">
        <v>1358</v>
      </c>
      <c r="L60" s="61" t="s">
        <v>879</v>
      </c>
      <c r="M60" s="61" t="s">
        <v>1359</v>
      </c>
      <c r="N60" s="61" t="s">
        <v>1360</v>
      </c>
      <c r="O60" s="61" t="s">
        <v>1361</v>
      </c>
      <c r="P60" s="61" t="s">
        <v>813</v>
      </c>
      <c r="Q60" s="61" t="s">
        <v>605</v>
      </c>
      <c r="R60" s="61" t="s">
        <v>606</v>
      </c>
      <c r="S60" s="61"/>
    </row>
    <row r="61" spans="1:46">
      <c r="A61" s="61" t="s">
        <v>1627</v>
      </c>
      <c r="B61" s="61" t="s">
        <v>595</v>
      </c>
      <c r="C61" s="61" t="s">
        <v>910</v>
      </c>
      <c r="D61" s="61" t="s">
        <v>910</v>
      </c>
      <c r="E61" s="61" t="s">
        <v>1628</v>
      </c>
      <c r="F61" s="61" t="s">
        <v>599</v>
      </c>
      <c r="G61" s="61" t="s">
        <v>599</v>
      </c>
      <c r="H61" s="61" t="s">
        <v>599</v>
      </c>
      <c r="I61" s="61">
        <v>47500</v>
      </c>
      <c r="J61" s="61" t="s">
        <v>657</v>
      </c>
      <c r="K61" s="61" t="s">
        <v>814</v>
      </c>
      <c r="L61" s="61" t="s">
        <v>846</v>
      </c>
      <c r="M61" s="61" t="s">
        <v>1359</v>
      </c>
      <c r="N61" s="61" t="s">
        <v>1364</v>
      </c>
      <c r="O61" s="61" t="s">
        <v>1361</v>
      </c>
      <c r="P61" s="61" t="s">
        <v>813</v>
      </c>
      <c r="Q61" s="61" t="s">
        <v>605</v>
      </c>
      <c r="R61" s="61" t="s">
        <v>606</v>
      </c>
      <c r="S61" s="61"/>
    </row>
    <row r="62" spans="1:46">
      <c r="A62" s="61" t="s">
        <v>1629</v>
      </c>
      <c r="B62" s="61" t="s">
        <v>595</v>
      </c>
      <c r="C62" s="61" t="s">
        <v>910</v>
      </c>
      <c r="D62" s="61" t="s">
        <v>910</v>
      </c>
      <c r="E62" s="61" t="s">
        <v>1630</v>
      </c>
      <c r="F62" s="61" t="s">
        <v>599</v>
      </c>
      <c r="G62" s="61" t="s">
        <v>599</v>
      </c>
      <c r="H62" s="61" t="s">
        <v>599</v>
      </c>
      <c r="I62" s="61">
        <v>57000</v>
      </c>
      <c r="J62" s="61" t="s">
        <v>878</v>
      </c>
      <c r="K62" s="61" t="s">
        <v>1358</v>
      </c>
      <c r="L62" s="61" t="s">
        <v>656</v>
      </c>
      <c r="M62" s="61" t="s">
        <v>1367</v>
      </c>
      <c r="N62" s="61" t="s">
        <v>1368</v>
      </c>
      <c r="O62" s="61" t="s">
        <v>1361</v>
      </c>
      <c r="P62" s="61" t="s">
        <v>813</v>
      </c>
      <c r="Q62" s="61" t="s">
        <v>605</v>
      </c>
      <c r="R62" s="61" t="s">
        <v>606</v>
      </c>
      <c r="S62" s="61"/>
    </row>
    <row r="63" spans="1:46">
      <c r="A63" s="61" t="s">
        <v>1631</v>
      </c>
      <c r="B63" s="61" t="s">
        <v>1623</v>
      </c>
      <c r="C63" s="61" t="s">
        <v>911</v>
      </c>
      <c r="D63" s="61" t="s">
        <v>912</v>
      </c>
      <c r="E63" s="61" t="s">
        <v>1632</v>
      </c>
      <c r="F63" s="61" t="s">
        <v>599</v>
      </c>
      <c r="G63" s="61" t="s">
        <v>599</v>
      </c>
      <c r="H63" s="61" t="s">
        <v>599</v>
      </c>
      <c r="I63" s="61">
        <v>57000</v>
      </c>
      <c r="J63" s="61" t="s">
        <v>878</v>
      </c>
      <c r="K63" s="61" t="s">
        <v>1358</v>
      </c>
      <c r="L63" s="61" t="s">
        <v>656</v>
      </c>
      <c r="M63" s="61" t="s">
        <v>1367</v>
      </c>
      <c r="N63" s="61" t="s">
        <v>1368</v>
      </c>
      <c r="O63" s="61" t="s">
        <v>1361</v>
      </c>
      <c r="P63" s="61" t="s">
        <v>813</v>
      </c>
      <c r="Q63" s="61" t="s">
        <v>605</v>
      </c>
      <c r="R63" s="61" t="s">
        <v>606</v>
      </c>
      <c r="S63" s="61"/>
    </row>
    <row r="64" spans="1:46">
      <c r="A64" s="61" t="s">
        <v>1633</v>
      </c>
      <c r="B64" s="61" t="s">
        <v>595</v>
      </c>
      <c r="C64" s="61" t="s">
        <v>911</v>
      </c>
      <c r="D64" s="61" t="s">
        <v>912</v>
      </c>
      <c r="E64" s="61" t="s">
        <v>1634</v>
      </c>
      <c r="F64" s="61" t="s">
        <v>599</v>
      </c>
      <c r="G64" s="61" t="s">
        <v>599</v>
      </c>
      <c r="H64" s="61" t="s">
        <v>599</v>
      </c>
      <c r="I64" s="61">
        <v>42000</v>
      </c>
      <c r="J64" s="61" t="s">
        <v>878</v>
      </c>
      <c r="K64" s="61" t="s">
        <v>1358</v>
      </c>
      <c r="L64" s="61" t="s">
        <v>879</v>
      </c>
      <c r="M64" s="61" t="s">
        <v>1359</v>
      </c>
      <c r="N64" s="61" t="s">
        <v>1360</v>
      </c>
      <c r="O64" s="61" t="s">
        <v>1361</v>
      </c>
      <c r="P64" s="61" t="s">
        <v>813</v>
      </c>
      <c r="Q64" s="61" t="s">
        <v>605</v>
      </c>
      <c r="R64" s="61" t="s">
        <v>606</v>
      </c>
      <c r="S64" s="61"/>
    </row>
    <row r="65" spans="1:19">
      <c r="A65" s="61" t="s">
        <v>1635</v>
      </c>
      <c r="B65" s="61" t="s">
        <v>595</v>
      </c>
      <c r="C65" s="61" t="s">
        <v>911</v>
      </c>
      <c r="D65" s="61" t="s">
        <v>912</v>
      </c>
      <c r="E65" s="61" t="s">
        <v>1636</v>
      </c>
      <c r="F65" s="61" t="s">
        <v>599</v>
      </c>
      <c r="G65" s="61" t="s">
        <v>599</v>
      </c>
      <c r="H65" s="61" t="s">
        <v>599</v>
      </c>
      <c r="I65" s="61">
        <v>47500</v>
      </c>
      <c r="J65" s="61" t="s">
        <v>657</v>
      </c>
      <c r="K65" s="61" t="s">
        <v>814</v>
      </c>
      <c r="L65" s="61" t="s">
        <v>846</v>
      </c>
      <c r="M65" s="61" t="s">
        <v>1359</v>
      </c>
      <c r="N65" s="61" t="s">
        <v>1364</v>
      </c>
      <c r="O65" s="61" t="s">
        <v>1361</v>
      </c>
      <c r="P65" s="61" t="s">
        <v>813</v>
      </c>
      <c r="Q65" s="61" t="s">
        <v>605</v>
      </c>
      <c r="R65" s="61" t="s">
        <v>606</v>
      </c>
      <c r="S65" s="61"/>
    </row>
    <row r="66" spans="1:19">
      <c r="A66" s="61" t="s">
        <v>1637</v>
      </c>
      <c r="B66" s="61" t="s">
        <v>595</v>
      </c>
      <c r="C66" s="61" t="s">
        <v>911</v>
      </c>
      <c r="D66" s="61" t="s">
        <v>912</v>
      </c>
      <c r="E66" s="61" t="s">
        <v>1638</v>
      </c>
      <c r="F66" s="61" t="s">
        <v>599</v>
      </c>
      <c r="G66" s="61" t="s">
        <v>599</v>
      </c>
      <c r="H66" s="61" t="s">
        <v>599</v>
      </c>
      <c r="I66" s="61">
        <v>57000</v>
      </c>
      <c r="J66" s="61" t="s">
        <v>878</v>
      </c>
      <c r="K66" s="61" t="s">
        <v>1358</v>
      </c>
      <c r="L66" s="61" t="s">
        <v>656</v>
      </c>
      <c r="M66" s="61" t="s">
        <v>1367</v>
      </c>
      <c r="N66" s="61" t="s">
        <v>1368</v>
      </c>
      <c r="O66" s="61" t="s">
        <v>1361</v>
      </c>
      <c r="P66" s="61" t="s">
        <v>813</v>
      </c>
      <c r="Q66" s="61" t="s">
        <v>605</v>
      </c>
      <c r="R66" s="61" t="s">
        <v>606</v>
      </c>
      <c r="S66" s="61"/>
    </row>
    <row r="67" spans="1:19">
      <c r="A67" s="61" t="s">
        <v>1639</v>
      </c>
      <c r="B67" s="61" t="s">
        <v>595</v>
      </c>
      <c r="C67" s="61" t="s">
        <v>911</v>
      </c>
      <c r="D67" s="61" t="s">
        <v>912</v>
      </c>
      <c r="E67" s="61" t="s">
        <v>1640</v>
      </c>
      <c r="F67" s="61" t="s">
        <v>599</v>
      </c>
      <c r="G67" s="61" t="s">
        <v>599</v>
      </c>
      <c r="H67" s="61" t="s">
        <v>599</v>
      </c>
      <c r="I67" s="61">
        <v>42000</v>
      </c>
      <c r="J67" s="61" t="s">
        <v>878</v>
      </c>
      <c r="K67" s="61" t="s">
        <v>1358</v>
      </c>
      <c r="L67" s="61" t="s">
        <v>879</v>
      </c>
      <c r="M67" s="61" t="s">
        <v>1359</v>
      </c>
      <c r="N67" s="61" t="s">
        <v>1360</v>
      </c>
      <c r="O67" s="61" t="s">
        <v>1361</v>
      </c>
      <c r="P67" s="61" t="s">
        <v>813</v>
      </c>
      <c r="Q67" s="61" t="s">
        <v>605</v>
      </c>
      <c r="R67" s="61" t="s">
        <v>606</v>
      </c>
      <c r="S67" s="61"/>
    </row>
    <row r="68" spans="1:19">
      <c r="A68" s="61" t="s">
        <v>1641</v>
      </c>
      <c r="B68" s="61" t="s">
        <v>595</v>
      </c>
      <c r="C68" s="61" t="s">
        <v>911</v>
      </c>
      <c r="D68" s="61" t="s">
        <v>912</v>
      </c>
      <c r="E68" s="61" t="s">
        <v>1642</v>
      </c>
      <c r="F68" s="61" t="s">
        <v>599</v>
      </c>
      <c r="G68" s="61" t="s">
        <v>599</v>
      </c>
      <c r="H68" s="61" t="s">
        <v>599</v>
      </c>
      <c r="I68" s="61">
        <v>47500</v>
      </c>
      <c r="J68" s="61" t="s">
        <v>657</v>
      </c>
      <c r="K68" s="61" t="s">
        <v>814</v>
      </c>
      <c r="L68" s="61" t="s">
        <v>846</v>
      </c>
      <c r="M68" s="61" t="s">
        <v>1359</v>
      </c>
      <c r="N68" s="61" t="s">
        <v>1364</v>
      </c>
      <c r="O68" s="61" t="s">
        <v>1361</v>
      </c>
      <c r="P68" s="61" t="s">
        <v>813</v>
      </c>
      <c r="Q68" s="61" t="s">
        <v>605</v>
      </c>
      <c r="R68" s="61" t="s">
        <v>606</v>
      </c>
      <c r="S68" s="61"/>
    </row>
    <row r="69" spans="1:19">
      <c r="A69" s="61" t="s">
        <v>1643</v>
      </c>
      <c r="B69" s="61" t="s">
        <v>595</v>
      </c>
      <c r="C69" s="61" t="s">
        <v>911</v>
      </c>
      <c r="D69" s="61" t="s">
        <v>912</v>
      </c>
      <c r="E69" s="61" t="s">
        <v>1644</v>
      </c>
      <c r="F69" s="61" t="s">
        <v>599</v>
      </c>
      <c r="G69" s="61" t="s">
        <v>599</v>
      </c>
      <c r="H69" s="61" t="s">
        <v>599</v>
      </c>
      <c r="I69" s="61">
        <v>57000</v>
      </c>
      <c r="J69" s="61" t="s">
        <v>878</v>
      </c>
      <c r="K69" s="61" t="s">
        <v>1358</v>
      </c>
      <c r="L69" s="61" t="s">
        <v>656</v>
      </c>
      <c r="M69" s="61" t="s">
        <v>1367</v>
      </c>
      <c r="N69" s="61" t="s">
        <v>1368</v>
      </c>
      <c r="O69" s="61" t="s">
        <v>1361</v>
      </c>
      <c r="P69" s="61" t="s">
        <v>813</v>
      </c>
      <c r="Q69" s="61" t="s">
        <v>605</v>
      </c>
      <c r="R69" s="61" t="s">
        <v>606</v>
      </c>
      <c r="S69" s="61"/>
    </row>
    <row r="70" spans="1:19">
      <c r="A70" s="61" t="s">
        <v>1645</v>
      </c>
      <c r="B70" s="61" t="s">
        <v>595</v>
      </c>
      <c r="C70" s="61" t="s">
        <v>913</v>
      </c>
      <c r="D70" s="61" t="s">
        <v>913</v>
      </c>
      <c r="E70" s="61" t="s">
        <v>1646</v>
      </c>
      <c r="F70" s="61" t="s">
        <v>599</v>
      </c>
      <c r="G70" s="61" t="s">
        <v>599</v>
      </c>
      <c r="H70" s="61" t="s">
        <v>599</v>
      </c>
      <c r="I70" s="61">
        <v>47000</v>
      </c>
      <c r="J70" s="61" t="s">
        <v>916</v>
      </c>
      <c r="K70" s="61" t="s">
        <v>1403</v>
      </c>
      <c r="L70" s="61" t="s">
        <v>1404</v>
      </c>
      <c r="M70" s="61" t="s">
        <v>1359</v>
      </c>
      <c r="N70" s="61" t="s">
        <v>1405</v>
      </c>
      <c r="O70" s="61" t="s">
        <v>1361</v>
      </c>
      <c r="P70" s="61" t="s">
        <v>813</v>
      </c>
      <c r="Q70" s="61" t="s">
        <v>605</v>
      </c>
      <c r="R70" s="61" t="s">
        <v>758</v>
      </c>
      <c r="S70" s="61"/>
    </row>
    <row r="71" spans="1:19">
      <c r="A71" s="61" t="s">
        <v>1647</v>
      </c>
      <c r="B71" s="61" t="s">
        <v>595</v>
      </c>
      <c r="C71" s="61" t="s">
        <v>913</v>
      </c>
      <c r="D71" s="61" t="s">
        <v>913</v>
      </c>
      <c r="E71" s="61" t="s">
        <v>1648</v>
      </c>
      <c r="F71" s="61" t="s">
        <v>599</v>
      </c>
      <c r="G71" s="61" t="s">
        <v>599</v>
      </c>
      <c r="H71" s="61" t="s">
        <v>599</v>
      </c>
      <c r="I71" s="61">
        <v>58500</v>
      </c>
      <c r="J71" s="61" t="s">
        <v>657</v>
      </c>
      <c r="K71" s="61" t="s">
        <v>1358</v>
      </c>
      <c r="L71" s="61" t="s">
        <v>1408</v>
      </c>
      <c r="M71" s="61" t="s">
        <v>1359</v>
      </c>
      <c r="N71" s="61" t="s">
        <v>1409</v>
      </c>
      <c r="O71" s="61" t="s">
        <v>1361</v>
      </c>
      <c r="P71" s="61" t="s">
        <v>813</v>
      </c>
      <c r="Q71" s="61" t="s">
        <v>605</v>
      </c>
      <c r="R71" s="61" t="s">
        <v>758</v>
      </c>
      <c r="S71" s="61"/>
    </row>
    <row r="72" spans="1:19">
      <c r="A72" s="61" t="s">
        <v>1649</v>
      </c>
      <c r="B72" s="61" t="s">
        <v>595</v>
      </c>
      <c r="C72" s="61" t="s">
        <v>945</v>
      </c>
      <c r="D72" s="61" t="s">
        <v>945</v>
      </c>
      <c r="E72" s="61" t="s">
        <v>1560</v>
      </c>
      <c r="F72" s="61" t="s">
        <v>599</v>
      </c>
      <c r="G72" s="61" t="s">
        <v>599</v>
      </c>
      <c r="H72" s="61" t="s">
        <v>599</v>
      </c>
      <c r="I72" s="61">
        <v>42000</v>
      </c>
      <c r="J72" s="61" t="s">
        <v>878</v>
      </c>
      <c r="K72" s="61" t="s">
        <v>1358</v>
      </c>
      <c r="L72" s="61" t="s">
        <v>879</v>
      </c>
      <c r="M72" s="61" t="s">
        <v>1359</v>
      </c>
      <c r="N72" s="61" t="s">
        <v>1360</v>
      </c>
      <c r="O72" s="61" t="s">
        <v>1361</v>
      </c>
      <c r="P72" s="61" t="s">
        <v>813</v>
      </c>
      <c r="Q72" s="61" t="s">
        <v>605</v>
      </c>
      <c r="R72" s="61" t="s">
        <v>606</v>
      </c>
      <c r="S72" s="61"/>
    </row>
    <row r="73" spans="1:19">
      <c r="A73" s="61" t="s">
        <v>1650</v>
      </c>
      <c r="B73" s="61" t="s">
        <v>595</v>
      </c>
      <c r="C73" s="61" t="s">
        <v>945</v>
      </c>
      <c r="D73" s="61" t="s">
        <v>945</v>
      </c>
      <c r="E73" s="61" t="s">
        <v>1562</v>
      </c>
      <c r="F73" s="61" t="s">
        <v>599</v>
      </c>
      <c r="G73" s="61" t="s">
        <v>599</v>
      </c>
      <c r="H73" s="61" t="s">
        <v>599</v>
      </c>
      <c r="I73" s="61">
        <v>47500</v>
      </c>
      <c r="J73" s="61" t="s">
        <v>657</v>
      </c>
      <c r="K73" s="61" t="s">
        <v>814</v>
      </c>
      <c r="L73" s="61" t="s">
        <v>846</v>
      </c>
      <c r="M73" s="61" t="s">
        <v>1359</v>
      </c>
      <c r="N73" s="61" t="s">
        <v>1364</v>
      </c>
      <c r="O73" s="61" t="s">
        <v>1361</v>
      </c>
      <c r="P73" s="61" t="s">
        <v>813</v>
      </c>
      <c r="Q73" s="61" t="s">
        <v>605</v>
      </c>
      <c r="R73" s="61" t="s">
        <v>606</v>
      </c>
      <c r="S73" s="61"/>
    </row>
    <row r="74" spans="1:19">
      <c r="A74" s="61" t="s">
        <v>1651</v>
      </c>
      <c r="B74" s="61" t="s">
        <v>595</v>
      </c>
      <c r="C74" s="61" t="s">
        <v>945</v>
      </c>
      <c r="D74" s="61" t="s">
        <v>945</v>
      </c>
      <c r="E74" s="61" t="s">
        <v>1564</v>
      </c>
      <c r="F74" s="61" t="s">
        <v>599</v>
      </c>
      <c r="G74" s="61" t="s">
        <v>599</v>
      </c>
      <c r="H74" s="61" t="s">
        <v>599</v>
      </c>
      <c r="I74" s="61">
        <v>57000</v>
      </c>
      <c r="J74" s="61" t="s">
        <v>878</v>
      </c>
      <c r="K74" s="61" t="s">
        <v>1358</v>
      </c>
      <c r="L74" s="61" t="s">
        <v>656</v>
      </c>
      <c r="M74" s="61" t="s">
        <v>1367</v>
      </c>
      <c r="N74" s="61" t="s">
        <v>1368</v>
      </c>
      <c r="O74" s="61" t="s">
        <v>1361</v>
      </c>
      <c r="P74" s="61" t="s">
        <v>813</v>
      </c>
      <c r="Q74" s="61" t="s">
        <v>605</v>
      </c>
      <c r="R74" s="61" t="s">
        <v>606</v>
      </c>
      <c r="S74" s="61"/>
    </row>
    <row r="75" spans="1:19">
      <c r="A75" s="61" t="s">
        <v>1652</v>
      </c>
      <c r="B75" s="61" t="s">
        <v>595</v>
      </c>
      <c r="C75" s="61" t="s">
        <v>693</v>
      </c>
      <c r="D75" s="61" t="s">
        <v>1653</v>
      </c>
      <c r="E75" s="61" t="s">
        <v>1654</v>
      </c>
      <c r="F75" s="61" t="s">
        <v>599</v>
      </c>
      <c r="G75" s="61" t="s">
        <v>599</v>
      </c>
      <c r="H75" s="61" t="s">
        <v>599</v>
      </c>
      <c r="I75" s="61">
        <v>33600</v>
      </c>
      <c r="J75" s="61" t="s">
        <v>878</v>
      </c>
      <c r="K75" s="61" t="s">
        <v>870</v>
      </c>
      <c r="L75" s="61" t="s">
        <v>1569</v>
      </c>
      <c r="M75" s="61" t="s">
        <v>1359</v>
      </c>
      <c r="N75" s="61" t="s">
        <v>1570</v>
      </c>
      <c r="O75" s="61" t="s">
        <v>1361</v>
      </c>
      <c r="P75" s="61" t="s">
        <v>604</v>
      </c>
      <c r="Q75" s="61" t="s">
        <v>605</v>
      </c>
      <c r="R75" s="61" t="s">
        <v>758</v>
      </c>
      <c r="S75" s="61"/>
    </row>
    <row r="76" spans="1:19">
      <c r="A76" s="61" t="s">
        <v>1655</v>
      </c>
      <c r="B76" s="61" t="s">
        <v>595</v>
      </c>
      <c r="C76" s="61" t="s">
        <v>693</v>
      </c>
      <c r="D76" s="61" t="s">
        <v>1653</v>
      </c>
      <c r="E76" s="61" t="s">
        <v>1656</v>
      </c>
      <c r="F76" s="61" t="s">
        <v>599</v>
      </c>
      <c r="G76" s="61" t="s">
        <v>599</v>
      </c>
      <c r="H76" s="61" t="s">
        <v>599</v>
      </c>
      <c r="I76" s="61">
        <v>41000</v>
      </c>
      <c r="J76" s="61" t="s">
        <v>878</v>
      </c>
      <c r="K76" s="61" t="s">
        <v>870</v>
      </c>
      <c r="L76" s="61" t="s">
        <v>665</v>
      </c>
      <c r="M76" s="61" t="s">
        <v>1359</v>
      </c>
      <c r="N76" s="61" t="s">
        <v>1573</v>
      </c>
      <c r="O76" s="61" t="s">
        <v>1361</v>
      </c>
      <c r="P76" s="61" t="s">
        <v>604</v>
      </c>
      <c r="Q76" s="61" t="s">
        <v>605</v>
      </c>
      <c r="R76" s="61" t="s">
        <v>758</v>
      </c>
      <c r="S76" s="61"/>
    </row>
    <row r="77" spans="1:19">
      <c r="A77" s="61" t="s">
        <v>1657</v>
      </c>
      <c r="B77" s="61" t="s">
        <v>595</v>
      </c>
      <c r="C77" s="61" t="s">
        <v>693</v>
      </c>
      <c r="D77" s="61" t="s">
        <v>1653</v>
      </c>
      <c r="E77" s="61" t="s">
        <v>1658</v>
      </c>
      <c r="F77" s="61" t="s">
        <v>599</v>
      </c>
      <c r="G77" s="61" t="s">
        <v>599</v>
      </c>
      <c r="H77" s="61" t="s">
        <v>599</v>
      </c>
      <c r="I77" s="61">
        <v>47000</v>
      </c>
      <c r="J77" s="61" t="s">
        <v>878</v>
      </c>
      <c r="K77" s="61" t="s">
        <v>870</v>
      </c>
      <c r="L77" s="61" t="s">
        <v>1576</v>
      </c>
      <c r="M77" s="61" t="s">
        <v>1359</v>
      </c>
      <c r="N77" s="61" t="s">
        <v>1391</v>
      </c>
      <c r="O77" s="61" t="s">
        <v>1361</v>
      </c>
      <c r="P77" s="61" t="s">
        <v>604</v>
      </c>
      <c r="Q77" s="61" t="s">
        <v>605</v>
      </c>
      <c r="R77" s="61" t="s">
        <v>758</v>
      </c>
      <c r="S77" s="61"/>
    </row>
    <row r="78" spans="1:19">
      <c r="A78" s="61" t="s">
        <v>1659</v>
      </c>
      <c r="B78" s="61" t="s">
        <v>595</v>
      </c>
      <c r="C78" s="61" t="s">
        <v>952</v>
      </c>
      <c r="D78" s="61" t="s">
        <v>952</v>
      </c>
      <c r="E78" s="61" t="s">
        <v>1560</v>
      </c>
      <c r="F78" s="61" t="s">
        <v>599</v>
      </c>
      <c r="G78" s="61" t="s">
        <v>599</v>
      </c>
      <c r="H78" s="61" t="s">
        <v>599</v>
      </c>
      <c r="I78" s="61">
        <v>42000</v>
      </c>
      <c r="J78" s="61" t="s">
        <v>878</v>
      </c>
      <c r="K78" s="61" t="s">
        <v>1358</v>
      </c>
      <c r="L78" s="61" t="s">
        <v>879</v>
      </c>
      <c r="M78" s="61" t="s">
        <v>1359</v>
      </c>
      <c r="N78" s="61" t="s">
        <v>1360</v>
      </c>
      <c r="O78" s="61" t="s">
        <v>1361</v>
      </c>
      <c r="P78" s="61" t="s">
        <v>813</v>
      </c>
      <c r="Q78" s="61" t="s">
        <v>605</v>
      </c>
      <c r="R78" s="61" t="s">
        <v>606</v>
      </c>
      <c r="S78" s="61"/>
    </row>
    <row r="79" spans="1:19">
      <c r="A79" s="61" t="s">
        <v>1660</v>
      </c>
      <c r="B79" s="61" t="s">
        <v>595</v>
      </c>
      <c r="C79" s="61" t="s">
        <v>952</v>
      </c>
      <c r="D79" s="61" t="s">
        <v>952</v>
      </c>
      <c r="E79" s="61" t="s">
        <v>1562</v>
      </c>
      <c r="F79" s="61" t="s">
        <v>599</v>
      </c>
      <c r="G79" s="61" t="s">
        <v>599</v>
      </c>
      <c r="H79" s="61" t="s">
        <v>599</v>
      </c>
      <c r="I79" s="61">
        <v>47500</v>
      </c>
      <c r="J79" s="61" t="s">
        <v>657</v>
      </c>
      <c r="K79" s="61" t="s">
        <v>814</v>
      </c>
      <c r="L79" s="61" t="s">
        <v>846</v>
      </c>
      <c r="M79" s="61" t="s">
        <v>1359</v>
      </c>
      <c r="N79" s="61" t="s">
        <v>1364</v>
      </c>
      <c r="O79" s="61" t="s">
        <v>1361</v>
      </c>
      <c r="P79" s="61" t="s">
        <v>813</v>
      </c>
      <c r="Q79" s="61" t="s">
        <v>605</v>
      </c>
      <c r="R79" s="61" t="s">
        <v>606</v>
      </c>
      <c r="S79" s="61"/>
    </row>
    <row r="80" spans="1:19">
      <c r="A80" s="61" t="s">
        <v>1661</v>
      </c>
      <c r="B80" s="61" t="s">
        <v>595</v>
      </c>
      <c r="C80" s="61" t="s">
        <v>952</v>
      </c>
      <c r="D80" s="61" t="s">
        <v>952</v>
      </c>
      <c r="E80" s="61" t="s">
        <v>1564</v>
      </c>
      <c r="F80" s="61" t="s">
        <v>599</v>
      </c>
      <c r="G80" s="61" t="s">
        <v>599</v>
      </c>
      <c r="H80" s="61" t="s">
        <v>599</v>
      </c>
      <c r="I80" s="61">
        <v>57000</v>
      </c>
      <c r="J80" s="61" t="s">
        <v>878</v>
      </c>
      <c r="K80" s="61" t="s">
        <v>1358</v>
      </c>
      <c r="L80" s="61" t="s">
        <v>656</v>
      </c>
      <c r="M80" s="61" t="s">
        <v>1367</v>
      </c>
      <c r="N80" s="61" t="s">
        <v>1368</v>
      </c>
      <c r="O80" s="61" t="s">
        <v>1361</v>
      </c>
      <c r="P80" s="61" t="s">
        <v>813</v>
      </c>
      <c r="Q80" s="61" t="s">
        <v>605</v>
      </c>
      <c r="R80" s="61" t="s">
        <v>606</v>
      </c>
      <c r="S80" s="61"/>
    </row>
    <row r="81" spans="1:19">
      <c r="A81" s="61" t="s">
        <v>1662</v>
      </c>
      <c r="B81" s="61" t="s">
        <v>595</v>
      </c>
      <c r="C81" s="61" t="s">
        <v>1663</v>
      </c>
      <c r="D81" s="61" t="s">
        <v>1664</v>
      </c>
      <c r="E81" s="61" t="s">
        <v>1665</v>
      </c>
      <c r="F81" s="61" t="s">
        <v>599</v>
      </c>
      <c r="G81" s="61" t="s">
        <v>599</v>
      </c>
      <c r="H81" s="61" t="s">
        <v>599</v>
      </c>
      <c r="I81" s="61">
        <v>33600</v>
      </c>
      <c r="J81" s="61" t="s">
        <v>878</v>
      </c>
      <c r="K81" s="61" t="s">
        <v>870</v>
      </c>
      <c r="L81" s="61" t="s">
        <v>1569</v>
      </c>
      <c r="M81" s="61" t="s">
        <v>1359</v>
      </c>
      <c r="N81" s="61" t="s">
        <v>1570</v>
      </c>
      <c r="O81" s="61" t="s">
        <v>1361</v>
      </c>
      <c r="P81" s="61" t="s">
        <v>604</v>
      </c>
      <c r="Q81" s="61" t="s">
        <v>605</v>
      </c>
      <c r="R81" s="61" t="s">
        <v>758</v>
      </c>
      <c r="S81" s="61"/>
    </row>
    <row r="82" spans="1:19">
      <c r="A82" s="61" t="s">
        <v>1666</v>
      </c>
      <c r="B82" s="61" t="s">
        <v>595</v>
      </c>
      <c r="C82" s="61" t="s">
        <v>1663</v>
      </c>
      <c r="D82" s="61" t="s">
        <v>1664</v>
      </c>
      <c r="E82" s="61" t="s">
        <v>1667</v>
      </c>
      <c r="F82" s="61" t="s">
        <v>599</v>
      </c>
      <c r="G82" s="61" t="s">
        <v>599</v>
      </c>
      <c r="H82" s="61" t="s">
        <v>599</v>
      </c>
      <c r="I82" s="61">
        <v>41000</v>
      </c>
      <c r="J82" s="61" t="s">
        <v>878</v>
      </c>
      <c r="K82" s="61" t="s">
        <v>870</v>
      </c>
      <c r="L82" s="61" t="s">
        <v>665</v>
      </c>
      <c r="M82" s="61" t="s">
        <v>1359</v>
      </c>
      <c r="N82" s="61" t="s">
        <v>1573</v>
      </c>
      <c r="O82" s="61" t="s">
        <v>1361</v>
      </c>
      <c r="P82" s="61" t="s">
        <v>604</v>
      </c>
      <c r="Q82" s="61" t="s">
        <v>605</v>
      </c>
      <c r="R82" s="61" t="s">
        <v>758</v>
      </c>
      <c r="S82" s="61"/>
    </row>
    <row r="83" spans="1:19">
      <c r="A83" s="61" t="s">
        <v>1668</v>
      </c>
      <c r="B83" s="61" t="s">
        <v>595</v>
      </c>
      <c r="C83" s="61" t="s">
        <v>1663</v>
      </c>
      <c r="D83" s="61" t="s">
        <v>1664</v>
      </c>
      <c r="E83" s="61" t="s">
        <v>1669</v>
      </c>
      <c r="F83" s="61" t="s">
        <v>599</v>
      </c>
      <c r="G83" s="61" t="s">
        <v>599</v>
      </c>
      <c r="H83" s="61" t="s">
        <v>599</v>
      </c>
      <c r="I83" s="61">
        <v>47000</v>
      </c>
      <c r="J83" s="61" t="s">
        <v>878</v>
      </c>
      <c r="K83" s="61" t="s">
        <v>870</v>
      </c>
      <c r="L83" s="61" t="s">
        <v>1576</v>
      </c>
      <c r="M83" s="61" t="s">
        <v>1359</v>
      </c>
      <c r="N83" s="61" t="s">
        <v>1391</v>
      </c>
      <c r="O83" s="61" t="s">
        <v>1361</v>
      </c>
      <c r="P83" s="61" t="s">
        <v>604</v>
      </c>
      <c r="Q83" s="61" t="s">
        <v>605</v>
      </c>
      <c r="R83" s="61" t="s">
        <v>758</v>
      </c>
      <c r="S83" s="61"/>
    </row>
    <row r="84" spans="1:19">
      <c r="A84" s="61" t="s">
        <v>1670</v>
      </c>
      <c r="B84" s="61" t="s">
        <v>595</v>
      </c>
      <c r="C84" s="61" t="s">
        <v>969</v>
      </c>
      <c r="D84" s="61" t="s">
        <v>969</v>
      </c>
      <c r="E84" s="61" t="s">
        <v>1560</v>
      </c>
      <c r="F84" s="61" t="s">
        <v>599</v>
      </c>
      <c r="G84" s="61" t="s">
        <v>599</v>
      </c>
      <c r="H84" s="61" t="s">
        <v>599</v>
      </c>
      <c r="I84" s="61">
        <v>42000</v>
      </c>
      <c r="J84" s="61" t="s">
        <v>878</v>
      </c>
      <c r="K84" s="61" t="s">
        <v>1358</v>
      </c>
      <c r="L84" s="61" t="s">
        <v>879</v>
      </c>
      <c r="M84" s="61" t="s">
        <v>1359</v>
      </c>
      <c r="N84" s="61" t="s">
        <v>1360</v>
      </c>
      <c r="O84" s="61" t="s">
        <v>1361</v>
      </c>
      <c r="P84" s="61" t="s">
        <v>813</v>
      </c>
      <c r="Q84" s="61" t="s">
        <v>605</v>
      </c>
      <c r="R84" s="61" t="s">
        <v>606</v>
      </c>
      <c r="S84" s="61"/>
    </row>
    <row r="85" spans="1:19">
      <c r="A85" s="61" t="s">
        <v>1671</v>
      </c>
      <c r="B85" s="61" t="s">
        <v>595</v>
      </c>
      <c r="C85" s="61" t="s">
        <v>969</v>
      </c>
      <c r="D85" s="61" t="s">
        <v>969</v>
      </c>
      <c r="E85" s="61" t="s">
        <v>1562</v>
      </c>
      <c r="F85" s="61" t="s">
        <v>599</v>
      </c>
      <c r="G85" s="61" t="s">
        <v>599</v>
      </c>
      <c r="H85" s="61" t="s">
        <v>599</v>
      </c>
      <c r="I85" s="61">
        <v>47500</v>
      </c>
      <c r="J85" s="61" t="s">
        <v>657</v>
      </c>
      <c r="K85" s="61" t="s">
        <v>814</v>
      </c>
      <c r="L85" s="61" t="s">
        <v>846</v>
      </c>
      <c r="M85" s="61" t="s">
        <v>1359</v>
      </c>
      <c r="N85" s="61" t="s">
        <v>1364</v>
      </c>
      <c r="O85" s="61" t="s">
        <v>1361</v>
      </c>
      <c r="P85" s="61" t="s">
        <v>813</v>
      </c>
      <c r="Q85" s="61" t="s">
        <v>605</v>
      </c>
      <c r="R85" s="61" t="s">
        <v>606</v>
      </c>
      <c r="S85" s="61"/>
    </row>
    <row r="86" spans="1:19">
      <c r="A86" s="61" t="s">
        <v>1672</v>
      </c>
      <c r="B86" s="61" t="s">
        <v>595</v>
      </c>
      <c r="C86" s="61" t="s">
        <v>969</v>
      </c>
      <c r="D86" s="61" t="s">
        <v>969</v>
      </c>
      <c r="E86" s="61" t="s">
        <v>1564</v>
      </c>
      <c r="F86" s="61" t="s">
        <v>599</v>
      </c>
      <c r="G86" s="61" t="s">
        <v>599</v>
      </c>
      <c r="H86" s="61" t="s">
        <v>599</v>
      </c>
      <c r="I86" s="61">
        <v>57000</v>
      </c>
      <c r="J86" s="61" t="s">
        <v>878</v>
      </c>
      <c r="K86" s="61" t="s">
        <v>1358</v>
      </c>
      <c r="L86" s="61" t="s">
        <v>656</v>
      </c>
      <c r="M86" s="61" t="s">
        <v>1367</v>
      </c>
      <c r="N86" s="61" t="s">
        <v>1368</v>
      </c>
      <c r="O86" s="61" t="s">
        <v>1361</v>
      </c>
      <c r="P86" s="61" t="s">
        <v>813</v>
      </c>
      <c r="Q86" s="61" t="s">
        <v>605</v>
      </c>
      <c r="R86" s="61" t="s">
        <v>606</v>
      </c>
      <c r="S86" s="61"/>
    </row>
    <row r="87" spans="1:19">
      <c r="A87" s="61" t="s">
        <v>1673</v>
      </c>
      <c r="B87" s="61" t="s">
        <v>595</v>
      </c>
      <c r="C87" s="61" t="s">
        <v>970</v>
      </c>
      <c r="D87" s="61" t="s">
        <v>971</v>
      </c>
      <c r="E87" s="61" t="s">
        <v>1674</v>
      </c>
      <c r="F87" s="61" t="s">
        <v>599</v>
      </c>
      <c r="G87" s="61" t="s">
        <v>599</v>
      </c>
      <c r="H87" s="61" t="s">
        <v>599</v>
      </c>
      <c r="I87" s="61">
        <v>47000</v>
      </c>
      <c r="J87" s="61" t="s">
        <v>916</v>
      </c>
      <c r="K87" s="61" t="s">
        <v>1403</v>
      </c>
      <c r="L87" s="61" t="s">
        <v>1404</v>
      </c>
      <c r="M87" s="61" t="s">
        <v>1359</v>
      </c>
      <c r="N87" s="61" t="s">
        <v>1405</v>
      </c>
      <c r="O87" s="61" t="s">
        <v>1361</v>
      </c>
      <c r="P87" s="61" t="s">
        <v>813</v>
      </c>
      <c r="Q87" s="61" t="s">
        <v>605</v>
      </c>
      <c r="R87" s="61" t="s">
        <v>758</v>
      </c>
      <c r="S87" s="61"/>
    </row>
    <row r="88" spans="1:19">
      <c r="A88" s="61" t="s">
        <v>1675</v>
      </c>
      <c r="B88" s="61" t="s">
        <v>595</v>
      </c>
      <c r="C88" s="61" t="s">
        <v>970</v>
      </c>
      <c r="D88" s="61" t="s">
        <v>971</v>
      </c>
      <c r="E88" s="61" t="s">
        <v>1676</v>
      </c>
      <c r="F88" s="61" t="s">
        <v>599</v>
      </c>
      <c r="G88" s="61" t="s">
        <v>599</v>
      </c>
      <c r="H88" s="61" t="s">
        <v>599</v>
      </c>
      <c r="I88" s="61">
        <v>58500</v>
      </c>
      <c r="J88" s="61" t="s">
        <v>657</v>
      </c>
      <c r="K88" s="61" t="s">
        <v>1358</v>
      </c>
      <c r="L88" s="61" t="s">
        <v>1408</v>
      </c>
      <c r="M88" s="61" t="s">
        <v>1359</v>
      </c>
      <c r="N88" s="61" t="s">
        <v>1409</v>
      </c>
      <c r="O88" s="61" t="s">
        <v>1361</v>
      </c>
      <c r="P88" s="61" t="s">
        <v>813</v>
      </c>
      <c r="Q88" s="61" t="s">
        <v>605</v>
      </c>
      <c r="R88" s="61" t="s">
        <v>758</v>
      </c>
      <c r="S88" s="61"/>
    </row>
    <row r="89" spans="1:19">
      <c r="A89" s="61" t="s">
        <v>1677</v>
      </c>
      <c r="B89" s="61" t="s">
        <v>595</v>
      </c>
      <c r="C89" s="61" t="s">
        <v>978</v>
      </c>
      <c r="D89" s="61" t="s">
        <v>978</v>
      </c>
      <c r="E89" s="61" t="s">
        <v>1560</v>
      </c>
      <c r="F89" s="61" t="s">
        <v>599</v>
      </c>
      <c r="G89" s="61" t="s">
        <v>599</v>
      </c>
      <c r="H89" s="61" t="s">
        <v>599</v>
      </c>
      <c r="I89" s="61">
        <v>42000</v>
      </c>
      <c r="J89" s="61" t="s">
        <v>878</v>
      </c>
      <c r="K89" s="61" t="s">
        <v>1358</v>
      </c>
      <c r="L89" s="61" t="s">
        <v>879</v>
      </c>
      <c r="M89" s="61" t="s">
        <v>1359</v>
      </c>
      <c r="N89" s="61" t="s">
        <v>1360</v>
      </c>
      <c r="O89" s="61" t="s">
        <v>1361</v>
      </c>
      <c r="P89" s="61" t="s">
        <v>813</v>
      </c>
      <c r="Q89" s="61" t="s">
        <v>605</v>
      </c>
      <c r="R89" s="61" t="s">
        <v>606</v>
      </c>
      <c r="S89" s="61"/>
    </row>
    <row r="90" spans="1:19">
      <c r="A90" s="61" t="s">
        <v>1678</v>
      </c>
      <c r="B90" s="61" t="s">
        <v>595</v>
      </c>
      <c r="C90" s="61" t="s">
        <v>978</v>
      </c>
      <c r="D90" s="61" t="s">
        <v>978</v>
      </c>
      <c r="E90" s="61" t="s">
        <v>1562</v>
      </c>
      <c r="F90" s="61" t="s">
        <v>599</v>
      </c>
      <c r="G90" s="61" t="s">
        <v>599</v>
      </c>
      <c r="H90" s="61" t="s">
        <v>599</v>
      </c>
      <c r="I90" s="61">
        <v>47500</v>
      </c>
      <c r="J90" s="61" t="s">
        <v>657</v>
      </c>
      <c r="K90" s="61" t="s">
        <v>814</v>
      </c>
      <c r="L90" s="61" t="s">
        <v>846</v>
      </c>
      <c r="M90" s="61" t="s">
        <v>1359</v>
      </c>
      <c r="N90" s="61" t="s">
        <v>1364</v>
      </c>
      <c r="O90" s="61" t="s">
        <v>1361</v>
      </c>
      <c r="P90" s="61" t="s">
        <v>813</v>
      </c>
      <c r="Q90" s="61" t="s">
        <v>605</v>
      </c>
      <c r="R90" s="61" t="s">
        <v>606</v>
      </c>
      <c r="S90" s="61"/>
    </row>
    <row r="91" spans="1:19">
      <c r="A91" s="61" t="s">
        <v>1679</v>
      </c>
      <c r="B91" s="61" t="s">
        <v>595</v>
      </c>
      <c r="C91" s="61" t="s">
        <v>978</v>
      </c>
      <c r="D91" s="61" t="s">
        <v>978</v>
      </c>
      <c r="E91" s="61" t="s">
        <v>1564</v>
      </c>
      <c r="F91" s="61" t="s">
        <v>599</v>
      </c>
      <c r="G91" s="61" t="s">
        <v>599</v>
      </c>
      <c r="H91" s="61" t="s">
        <v>599</v>
      </c>
      <c r="I91" s="61">
        <v>57000</v>
      </c>
      <c r="J91" s="61" t="s">
        <v>878</v>
      </c>
      <c r="K91" s="61" t="s">
        <v>1358</v>
      </c>
      <c r="L91" s="61" t="s">
        <v>656</v>
      </c>
      <c r="M91" s="61" t="s">
        <v>1367</v>
      </c>
      <c r="N91" s="61" t="s">
        <v>1368</v>
      </c>
      <c r="O91" s="61" t="s">
        <v>1361</v>
      </c>
      <c r="P91" s="61" t="s">
        <v>813</v>
      </c>
      <c r="Q91" s="61" t="s">
        <v>605</v>
      </c>
      <c r="R91" s="61" t="s">
        <v>606</v>
      </c>
      <c r="S91" s="61"/>
    </row>
    <row r="92" spans="1:19">
      <c r="A92" s="61" t="s">
        <v>1680</v>
      </c>
      <c r="B92" s="61" t="s">
        <v>595</v>
      </c>
      <c r="C92" s="61" t="s">
        <v>979</v>
      </c>
      <c r="D92" s="61" t="s">
        <v>979</v>
      </c>
      <c r="E92" s="61" t="s">
        <v>1560</v>
      </c>
      <c r="F92" s="61" t="s">
        <v>599</v>
      </c>
      <c r="G92" s="61" t="s">
        <v>599</v>
      </c>
      <c r="H92" s="61" t="s">
        <v>599</v>
      </c>
      <c r="I92" s="61">
        <v>42000</v>
      </c>
      <c r="J92" s="61" t="s">
        <v>878</v>
      </c>
      <c r="K92" s="61" t="s">
        <v>1358</v>
      </c>
      <c r="L92" s="61" t="s">
        <v>879</v>
      </c>
      <c r="M92" s="61" t="s">
        <v>1359</v>
      </c>
      <c r="N92" s="61" t="s">
        <v>1360</v>
      </c>
      <c r="O92" s="61" t="s">
        <v>1361</v>
      </c>
      <c r="P92" s="61" t="s">
        <v>813</v>
      </c>
      <c r="Q92" s="61" t="s">
        <v>605</v>
      </c>
      <c r="R92" s="61" t="s">
        <v>606</v>
      </c>
      <c r="S92" s="61"/>
    </row>
    <row r="93" spans="1:19">
      <c r="A93" s="61" t="s">
        <v>1681</v>
      </c>
      <c r="B93" s="61" t="s">
        <v>595</v>
      </c>
      <c r="C93" s="61" t="s">
        <v>979</v>
      </c>
      <c r="D93" s="61" t="s">
        <v>979</v>
      </c>
      <c r="E93" s="61" t="s">
        <v>1562</v>
      </c>
      <c r="F93" s="61" t="s">
        <v>599</v>
      </c>
      <c r="G93" s="61" t="s">
        <v>599</v>
      </c>
      <c r="H93" s="61" t="s">
        <v>599</v>
      </c>
      <c r="I93" s="61">
        <v>47500</v>
      </c>
      <c r="J93" s="61" t="s">
        <v>657</v>
      </c>
      <c r="K93" s="61" t="s">
        <v>814</v>
      </c>
      <c r="L93" s="61" t="s">
        <v>846</v>
      </c>
      <c r="M93" s="61" t="s">
        <v>1359</v>
      </c>
      <c r="N93" s="61" t="s">
        <v>1364</v>
      </c>
      <c r="O93" s="61" t="s">
        <v>1361</v>
      </c>
      <c r="P93" s="61" t="s">
        <v>813</v>
      </c>
      <c r="Q93" s="61" t="s">
        <v>605</v>
      </c>
      <c r="R93" s="61" t="s">
        <v>606</v>
      </c>
      <c r="S93" s="61"/>
    </row>
    <row r="94" spans="1:19">
      <c r="A94" s="61" t="s">
        <v>1682</v>
      </c>
      <c r="B94" s="61" t="s">
        <v>595</v>
      </c>
      <c r="C94" s="61" t="s">
        <v>979</v>
      </c>
      <c r="D94" s="61" t="s">
        <v>979</v>
      </c>
      <c r="E94" s="61" t="s">
        <v>1564</v>
      </c>
      <c r="F94" s="61" t="s">
        <v>599</v>
      </c>
      <c r="G94" s="61" t="s">
        <v>599</v>
      </c>
      <c r="H94" s="61" t="s">
        <v>599</v>
      </c>
      <c r="I94" s="61">
        <v>57000</v>
      </c>
      <c r="J94" s="61" t="s">
        <v>878</v>
      </c>
      <c r="K94" s="61" t="s">
        <v>1358</v>
      </c>
      <c r="L94" s="61" t="s">
        <v>656</v>
      </c>
      <c r="M94" s="61" t="s">
        <v>1367</v>
      </c>
      <c r="N94" s="61" t="s">
        <v>1368</v>
      </c>
      <c r="O94" s="61" t="s">
        <v>1361</v>
      </c>
      <c r="P94" s="61" t="s">
        <v>813</v>
      </c>
      <c r="Q94" s="61" t="s">
        <v>605</v>
      </c>
      <c r="R94" s="61" t="s">
        <v>606</v>
      </c>
      <c r="S94" s="61"/>
    </row>
    <row r="95" spans="1:19">
      <c r="A95" s="61" t="s">
        <v>1683</v>
      </c>
      <c r="B95" s="61" t="s">
        <v>595</v>
      </c>
      <c r="C95" s="61" t="s">
        <v>1684</v>
      </c>
      <c r="D95" s="61" t="s">
        <v>1685</v>
      </c>
      <c r="E95" s="61" t="s">
        <v>1686</v>
      </c>
      <c r="F95" s="61" t="s">
        <v>599</v>
      </c>
      <c r="G95" s="61" t="s">
        <v>599</v>
      </c>
      <c r="H95" s="61" t="s">
        <v>599</v>
      </c>
      <c r="I95" s="61">
        <v>24000</v>
      </c>
      <c r="J95" s="61" t="s">
        <v>625</v>
      </c>
      <c r="K95" s="61" t="s">
        <v>870</v>
      </c>
      <c r="L95" s="61" t="s">
        <v>1405</v>
      </c>
      <c r="M95" s="61" t="s">
        <v>1359</v>
      </c>
      <c r="N95" s="61" t="s">
        <v>1608</v>
      </c>
      <c r="O95" s="61" t="s">
        <v>1361</v>
      </c>
      <c r="P95" s="61" t="s">
        <v>604</v>
      </c>
      <c r="Q95" s="61" t="s">
        <v>605</v>
      </c>
      <c r="R95" s="61" t="s">
        <v>606</v>
      </c>
      <c r="S95" s="61"/>
    </row>
    <row r="96" spans="1:19">
      <c r="A96" s="61" t="s">
        <v>1687</v>
      </c>
      <c r="B96" s="61" t="s">
        <v>595</v>
      </c>
      <c r="C96" s="61" t="s">
        <v>1684</v>
      </c>
      <c r="D96" s="61" t="s">
        <v>1685</v>
      </c>
      <c r="E96" s="61" t="s">
        <v>1688</v>
      </c>
      <c r="F96" s="61" t="s">
        <v>599</v>
      </c>
      <c r="G96" s="61" t="s">
        <v>599</v>
      </c>
      <c r="H96" s="61" t="s">
        <v>599</v>
      </c>
      <c r="I96" s="61">
        <v>29200</v>
      </c>
      <c r="J96" s="61" t="s">
        <v>625</v>
      </c>
      <c r="K96" s="61" t="s">
        <v>870</v>
      </c>
      <c r="L96" s="61" t="s">
        <v>1689</v>
      </c>
      <c r="M96" s="61" t="s">
        <v>1359</v>
      </c>
      <c r="N96" s="61" t="s">
        <v>1690</v>
      </c>
      <c r="O96" s="61" t="s">
        <v>1361</v>
      </c>
      <c r="P96" s="61" t="s">
        <v>604</v>
      </c>
      <c r="Q96" s="61" t="s">
        <v>605</v>
      </c>
      <c r="R96" s="61" t="s">
        <v>606</v>
      </c>
      <c r="S96" s="61"/>
    </row>
    <row r="97" spans="1:19">
      <c r="A97" s="61" t="s">
        <v>1691</v>
      </c>
      <c r="B97" s="61" t="s">
        <v>595</v>
      </c>
      <c r="C97" s="61" t="s">
        <v>1684</v>
      </c>
      <c r="D97" s="61" t="s">
        <v>1685</v>
      </c>
      <c r="E97" s="61" t="s">
        <v>1692</v>
      </c>
      <c r="F97" s="61" t="s">
        <v>599</v>
      </c>
      <c r="G97" s="61" t="s">
        <v>599</v>
      </c>
      <c r="H97" s="61" t="s">
        <v>599</v>
      </c>
      <c r="I97" s="61">
        <v>42000</v>
      </c>
      <c r="J97" s="61" t="s">
        <v>625</v>
      </c>
      <c r="K97" s="61" t="s">
        <v>870</v>
      </c>
      <c r="L97" s="61" t="s">
        <v>1693</v>
      </c>
      <c r="M97" s="61" t="s">
        <v>1367</v>
      </c>
      <c r="N97" s="61" t="s">
        <v>1583</v>
      </c>
      <c r="O97" s="61" t="s">
        <v>1361</v>
      </c>
      <c r="P97" s="61" t="s">
        <v>604</v>
      </c>
      <c r="Q97" s="61" t="s">
        <v>605</v>
      </c>
      <c r="R97" s="61" t="s">
        <v>606</v>
      </c>
      <c r="S97" s="61"/>
    </row>
    <row r="98" spans="1:19">
      <c r="A98" s="61" t="s">
        <v>1694</v>
      </c>
      <c r="B98" s="61" t="s">
        <v>595</v>
      </c>
      <c r="C98" s="61" t="s">
        <v>1684</v>
      </c>
      <c r="D98" s="61" t="s">
        <v>1685</v>
      </c>
      <c r="E98" s="61" t="s">
        <v>1695</v>
      </c>
      <c r="F98" s="61" t="s">
        <v>599</v>
      </c>
      <c r="G98" s="61" t="s">
        <v>599</v>
      </c>
      <c r="H98" s="61" t="s">
        <v>599</v>
      </c>
      <c r="I98" s="61">
        <v>45500</v>
      </c>
      <c r="J98" s="61" t="s">
        <v>625</v>
      </c>
      <c r="K98" s="61" t="s">
        <v>870</v>
      </c>
      <c r="L98" s="61" t="s">
        <v>1696</v>
      </c>
      <c r="M98" s="61" t="s">
        <v>1367</v>
      </c>
      <c r="N98" s="61" t="s">
        <v>1405</v>
      </c>
      <c r="O98" s="61" t="s">
        <v>1361</v>
      </c>
      <c r="P98" s="61" t="s">
        <v>604</v>
      </c>
      <c r="Q98" s="61" t="s">
        <v>605</v>
      </c>
      <c r="R98" s="61" t="s">
        <v>758</v>
      </c>
      <c r="S98" s="61"/>
    </row>
    <row r="99" spans="1:19">
      <c r="A99" s="61" t="s">
        <v>1697</v>
      </c>
      <c r="B99" s="61" t="s">
        <v>595</v>
      </c>
      <c r="C99" s="61" t="s">
        <v>1684</v>
      </c>
      <c r="D99" s="61" t="s">
        <v>1685</v>
      </c>
      <c r="E99" s="61" t="s">
        <v>1698</v>
      </c>
      <c r="F99" s="61" t="s">
        <v>599</v>
      </c>
      <c r="G99" s="61" t="s">
        <v>599</v>
      </c>
      <c r="H99" s="61" t="s">
        <v>599</v>
      </c>
      <c r="I99" s="61">
        <v>56000</v>
      </c>
      <c r="J99" s="61" t="s">
        <v>878</v>
      </c>
      <c r="K99" s="61" t="s">
        <v>1358</v>
      </c>
      <c r="L99" s="61" t="s">
        <v>1408</v>
      </c>
      <c r="M99" s="61" t="s">
        <v>1367</v>
      </c>
      <c r="N99" s="61" t="s">
        <v>1699</v>
      </c>
      <c r="O99" s="61" t="s">
        <v>1361</v>
      </c>
      <c r="P99" s="61" t="s">
        <v>813</v>
      </c>
      <c r="Q99" s="61" t="s">
        <v>605</v>
      </c>
      <c r="R99" s="61" t="s">
        <v>606</v>
      </c>
      <c r="S99" s="61"/>
    </row>
    <row r="100" spans="1:19">
      <c r="A100" s="61" t="s">
        <v>1700</v>
      </c>
      <c r="B100" s="61" t="s">
        <v>595</v>
      </c>
      <c r="C100" s="61" t="s">
        <v>988</v>
      </c>
      <c r="D100" s="61" t="s">
        <v>988</v>
      </c>
      <c r="E100" s="61" t="s">
        <v>1560</v>
      </c>
      <c r="F100" s="61" t="s">
        <v>599</v>
      </c>
      <c r="G100" s="61" t="s">
        <v>599</v>
      </c>
      <c r="H100" s="61" t="s">
        <v>599</v>
      </c>
      <c r="I100" s="61">
        <v>42000</v>
      </c>
      <c r="J100" s="61" t="s">
        <v>878</v>
      </c>
      <c r="K100" s="61" t="s">
        <v>1358</v>
      </c>
      <c r="L100" s="61" t="s">
        <v>879</v>
      </c>
      <c r="M100" s="61" t="s">
        <v>1359</v>
      </c>
      <c r="N100" s="61" t="s">
        <v>1360</v>
      </c>
      <c r="O100" s="61" t="s">
        <v>1361</v>
      </c>
      <c r="P100" s="61" t="s">
        <v>813</v>
      </c>
      <c r="Q100" s="61" t="s">
        <v>605</v>
      </c>
      <c r="R100" s="61" t="s">
        <v>606</v>
      </c>
      <c r="S100" s="61"/>
    </row>
    <row r="101" spans="1:19">
      <c r="A101" s="61" t="s">
        <v>1701</v>
      </c>
      <c r="B101" s="61" t="s">
        <v>595</v>
      </c>
      <c r="C101" s="61" t="s">
        <v>988</v>
      </c>
      <c r="D101" s="61" t="s">
        <v>988</v>
      </c>
      <c r="E101" s="61" t="s">
        <v>1562</v>
      </c>
      <c r="F101" s="61" t="s">
        <v>599</v>
      </c>
      <c r="G101" s="61" t="s">
        <v>599</v>
      </c>
      <c r="H101" s="61" t="s">
        <v>599</v>
      </c>
      <c r="I101" s="61">
        <v>47500</v>
      </c>
      <c r="J101" s="61" t="s">
        <v>657</v>
      </c>
      <c r="K101" s="61" t="s">
        <v>814</v>
      </c>
      <c r="L101" s="61" t="s">
        <v>846</v>
      </c>
      <c r="M101" s="61" t="s">
        <v>1359</v>
      </c>
      <c r="N101" s="61" t="s">
        <v>1364</v>
      </c>
      <c r="O101" s="61" t="s">
        <v>1361</v>
      </c>
      <c r="P101" s="61" t="s">
        <v>813</v>
      </c>
      <c r="Q101" s="61" t="s">
        <v>605</v>
      </c>
      <c r="R101" s="61" t="s">
        <v>606</v>
      </c>
      <c r="S101" s="61"/>
    </row>
    <row r="102" spans="1:19">
      <c r="A102" s="61" t="s">
        <v>1702</v>
      </c>
      <c r="B102" s="61" t="s">
        <v>595</v>
      </c>
      <c r="C102" s="61" t="s">
        <v>988</v>
      </c>
      <c r="D102" s="61" t="s">
        <v>988</v>
      </c>
      <c r="E102" s="61" t="s">
        <v>1564</v>
      </c>
      <c r="F102" s="61" t="s">
        <v>599</v>
      </c>
      <c r="G102" s="61" t="s">
        <v>599</v>
      </c>
      <c r="H102" s="61" t="s">
        <v>599</v>
      </c>
      <c r="I102" s="61">
        <v>57000</v>
      </c>
      <c r="J102" s="61" t="s">
        <v>878</v>
      </c>
      <c r="K102" s="61" t="s">
        <v>1358</v>
      </c>
      <c r="L102" s="61" t="s">
        <v>656</v>
      </c>
      <c r="M102" s="61" t="s">
        <v>1367</v>
      </c>
      <c r="N102" s="61" t="s">
        <v>1368</v>
      </c>
      <c r="O102" s="61" t="s">
        <v>1361</v>
      </c>
      <c r="P102" s="61" t="s">
        <v>813</v>
      </c>
      <c r="Q102" s="61" t="s">
        <v>605</v>
      </c>
      <c r="R102" s="61" t="s">
        <v>606</v>
      </c>
      <c r="S102" s="61"/>
    </row>
    <row r="103" spans="1:19">
      <c r="A103" s="61" t="s">
        <v>1703</v>
      </c>
      <c r="B103" s="61" t="s">
        <v>595</v>
      </c>
      <c r="C103" s="61" t="s">
        <v>774</v>
      </c>
      <c r="D103" s="61" t="s">
        <v>774</v>
      </c>
      <c r="E103" s="61" t="s">
        <v>1578</v>
      </c>
      <c r="F103" s="61" t="s">
        <v>599</v>
      </c>
      <c r="G103" s="61" t="s">
        <v>599</v>
      </c>
      <c r="H103" s="61" t="s">
        <v>599</v>
      </c>
      <c r="I103" s="61">
        <v>36000</v>
      </c>
      <c r="J103" s="61" t="s">
        <v>1371</v>
      </c>
      <c r="K103" s="61" t="s">
        <v>870</v>
      </c>
      <c r="L103" s="61" t="s">
        <v>1372</v>
      </c>
      <c r="M103" s="61" t="s">
        <v>1373</v>
      </c>
      <c r="N103" s="61" t="s">
        <v>1374</v>
      </c>
      <c r="O103" s="61" t="s">
        <v>1361</v>
      </c>
      <c r="P103" s="61" t="s">
        <v>604</v>
      </c>
      <c r="Q103" s="61" t="s">
        <v>605</v>
      </c>
      <c r="R103" s="61" t="s">
        <v>606</v>
      </c>
      <c r="S103" s="61"/>
    </row>
    <row r="104" spans="1:19">
      <c r="A104" s="61" t="s">
        <v>1704</v>
      </c>
      <c r="B104" s="61" t="s">
        <v>595</v>
      </c>
      <c r="C104" s="61" t="s">
        <v>774</v>
      </c>
      <c r="D104" s="61" t="s">
        <v>774</v>
      </c>
      <c r="E104" s="61" t="s">
        <v>1580</v>
      </c>
      <c r="F104" s="61" t="s">
        <v>599</v>
      </c>
      <c r="G104" s="61" t="s">
        <v>599</v>
      </c>
      <c r="H104" s="61" t="s">
        <v>599</v>
      </c>
      <c r="I104" s="61">
        <v>47500</v>
      </c>
      <c r="J104" s="61" t="s">
        <v>878</v>
      </c>
      <c r="K104" s="61" t="s">
        <v>870</v>
      </c>
      <c r="L104" s="61" t="s">
        <v>879</v>
      </c>
      <c r="M104" s="61" t="s">
        <v>1367</v>
      </c>
      <c r="N104" s="61" t="s">
        <v>1377</v>
      </c>
      <c r="O104" s="61" t="s">
        <v>1361</v>
      </c>
      <c r="P104" s="61" t="s">
        <v>604</v>
      </c>
      <c r="Q104" s="61" t="s">
        <v>605</v>
      </c>
      <c r="R104" s="61" t="s">
        <v>606</v>
      </c>
      <c r="S104" s="61"/>
    </row>
    <row r="105" spans="1:19">
      <c r="A105" s="61" t="s">
        <v>1705</v>
      </c>
      <c r="B105" s="61" t="s">
        <v>595</v>
      </c>
      <c r="C105" s="61" t="s">
        <v>774</v>
      </c>
      <c r="D105" s="61" t="s">
        <v>774</v>
      </c>
      <c r="E105" s="61" t="s">
        <v>1582</v>
      </c>
      <c r="F105" s="61" t="s">
        <v>599</v>
      </c>
      <c r="G105" s="61" t="s">
        <v>599</v>
      </c>
      <c r="H105" s="61" t="s">
        <v>599</v>
      </c>
      <c r="I105" s="61">
        <v>25000</v>
      </c>
      <c r="J105" s="61" t="s">
        <v>625</v>
      </c>
      <c r="K105" s="61" t="s">
        <v>1358</v>
      </c>
      <c r="L105" s="61" t="s">
        <v>1583</v>
      </c>
      <c r="M105" s="61" t="s">
        <v>1373</v>
      </c>
      <c r="N105" s="61" t="s">
        <v>1584</v>
      </c>
      <c r="O105" s="61" t="s">
        <v>1361</v>
      </c>
      <c r="P105" s="61" t="s">
        <v>813</v>
      </c>
      <c r="Q105" s="61" t="s">
        <v>605</v>
      </c>
      <c r="R105" s="61" t="s">
        <v>606</v>
      </c>
      <c r="S105" s="61"/>
    </row>
    <row r="106" spans="1:19">
      <c r="A106" s="61" t="s">
        <v>1706</v>
      </c>
      <c r="B106" s="61" t="s">
        <v>595</v>
      </c>
      <c r="C106" s="61" t="s">
        <v>774</v>
      </c>
      <c r="D106" s="61" t="s">
        <v>774</v>
      </c>
      <c r="E106" s="61" t="s">
        <v>1586</v>
      </c>
      <c r="F106" s="61" t="s">
        <v>599</v>
      </c>
      <c r="G106" s="61" t="s">
        <v>599</v>
      </c>
      <c r="H106" s="61" t="s">
        <v>599</v>
      </c>
      <c r="I106" s="61">
        <v>30000</v>
      </c>
      <c r="J106" s="61" t="s">
        <v>878</v>
      </c>
      <c r="K106" s="61" t="s">
        <v>1358</v>
      </c>
      <c r="L106" s="61" t="s">
        <v>815</v>
      </c>
      <c r="M106" s="61" t="s">
        <v>1359</v>
      </c>
      <c r="N106" s="61" t="s">
        <v>1587</v>
      </c>
      <c r="O106" s="61" t="s">
        <v>1361</v>
      </c>
      <c r="P106" s="61" t="s">
        <v>813</v>
      </c>
      <c r="Q106" s="61" t="s">
        <v>605</v>
      </c>
      <c r="R106" s="61" t="s">
        <v>606</v>
      </c>
      <c r="S106" s="61"/>
    </row>
    <row r="107" spans="1:19">
      <c r="A107" s="61" t="s">
        <v>1707</v>
      </c>
      <c r="B107" s="61" t="s">
        <v>595</v>
      </c>
      <c r="C107" s="61" t="s">
        <v>774</v>
      </c>
      <c r="D107" s="61" t="s">
        <v>774</v>
      </c>
      <c r="E107" s="61" t="s">
        <v>1589</v>
      </c>
      <c r="F107" s="61" t="s">
        <v>599</v>
      </c>
      <c r="G107" s="61" t="s">
        <v>599</v>
      </c>
      <c r="H107" s="61" t="s">
        <v>599</v>
      </c>
      <c r="I107" s="61">
        <v>36000</v>
      </c>
      <c r="J107" s="61" t="s">
        <v>878</v>
      </c>
      <c r="K107" s="61" t="s">
        <v>1358</v>
      </c>
      <c r="L107" s="61" t="s">
        <v>1590</v>
      </c>
      <c r="M107" s="61" t="s">
        <v>1505</v>
      </c>
      <c r="N107" s="61" t="s">
        <v>1591</v>
      </c>
      <c r="O107" s="61" t="s">
        <v>1361</v>
      </c>
      <c r="P107" s="61" t="s">
        <v>813</v>
      </c>
      <c r="Q107" s="61" t="s">
        <v>605</v>
      </c>
      <c r="R107" s="61" t="s">
        <v>606</v>
      </c>
      <c r="S107" s="61"/>
    </row>
    <row r="108" spans="1:19">
      <c r="A108" s="61" t="s">
        <v>1708</v>
      </c>
      <c r="B108" s="61" t="s">
        <v>595</v>
      </c>
      <c r="C108" s="61" t="s">
        <v>774</v>
      </c>
      <c r="D108" s="61" t="s">
        <v>774</v>
      </c>
      <c r="E108" s="61" t="s">
        <v>1593</v>
      </c>
      <c r="F108" s="61" t="s">
        <v>599</v>
      </c>
      <c r="G108" s="61" t="s">
        <v>599</v>
      </c>
      <c r="H108" s="61" t="s">
        <v>599</v>
      </c>
      <c r="I108" s="61">
        <v>41500</v>
      </c>
      <c r="J108" s="61" t="s">
        <v>878</v>
      </c>
      <c r="K108" s="61" t="s">
        <v>1358</v>
      </c>
      <c r="L108" s="61" t="s">
        <v>828</v>
      </c>
      <c r="M108" s="61" t="s">
        <v>1505</v>
      </c>
      <c r="N108" s="61" t="s">
        <v>1594</v>
      </c>
      <c r="O108" s="61" t="s">
        <v>1361</v>
      </c>
      <c r="P108" s="61" t="s">
        <v>813</v>
      </c>
      <c r="Q108" s="61" t="s">
        <v>605</v>
      </c>
      <c r="R108" s="61" t="s">
        <v>606</v>
      </c>
      <c r="S108" s="61"/>
    </row>
    <row r="109" spans="1:19">
      <c r="A109" s="61" t="s">
        <v>1709</v>
      </c>
      <c r="B109" s="61" t="s">
        <v>595</v>
      </c>
      <c r="C109" s="61" t="s">
        <v>774</v>
      </c>
      <c r="D109" s="61" t="s">
        <v>774</v>
      </c>
      <c r="E109" s="61" t="s">
        <v>1596</v>
      </c>
      <c r="F109" s="61" t="s">
        <v>599</v>
      </c>
      <c r="G109" s="61" t="s">
        <v>599</v>
      </c>
      <c r="H109" s="61" t="s">
        <v>599</v>
      </c>
      <c r="I109" s="61">
        <v>47500</v>
      </c>
      <c r="J109" s="61" t="s">
        <v>878</v>
      </c>
      <c r="K109" s="61" t="s">
        <v>1358</v>
      </c>
      <c r="L109" s="61" t="s">
        <v>1597</v>
      </c>
      <c r="M109" s="61" t="s">
        <v>1505</v>
      </c>
      <c r="N109" s="61" t="s">
        <v>1377</v>
      </c>
      <c r="O109" s="61" t="s">
        <v>1361</v>
      </c>
      <c r="P109" s="61" t="s">
        <v>813</v>
      </c>
      <c r="Q109" s="61" t="s">
        <v>605</v>
      </c>
      <c r="R109" s="61" t="s">
        <v>606</v>
      </c>
      <c r="S109" s="61"/>
    </row>
    <row r="110" spans="1:19">
      <c r="A110" s="61" t="s">
        <v>1710</v>
      </c>
      <c r="B110" s="61" t="s">
        <v>595</v>
      </c>
      <c r="C110" s="61" t="s">
        <v>774</v>
      </c>
      <c r="D110" s="61" t="s">
        <v>774</v>
      </c>
      <c r="E110" s="61" t="s">
        <v>1599</v>
      </c>
      <c r="F110" s="61" t="s">
        <v>599</v>
      </c>
      <c r="G110" s="61" t="s">
        <v>599</v>
      </c>
      <c r="H110" s="61" t="s">
        <v>599</v>
      </c>
      <c r="I110" s="61">
        <v>36000</v>
      </c>
      <c r="J110" s="61" t="s">
        <v>1371</v>
      </c>
      <c r="K110" s="61" t="s">
        <v>843</v>
      </c>
      <c r="L110" s="61" t="s">
        <v>1380</v>
      </c>
      <c r="M110" s="61" t="s">
        <v>1381</v>
      </c>
      <c r="N110" s="61" t="s">
        <v>1382</v>
      </c>
      <c r="O110" s="61" t="s">
        <v>1361</v>
      </c>
      <c r="P110" s="61" t="s">
        <v>604</v>
      </c>
      <c r="Q110" s="61" t="s">
        <v>605</v>
      </c>
      <c r="R110" s="61" t="s">
        <v>606</v>
      </c>
      <c r="S110" s="61"/>
    </row>
    <row r="111" spans="1:19">
      <c r="A111" s="61" t="s">
        <v>1711</v>
      </c>
      <c r="B111" s="61" t="s">
        <v>595</v>
      </c>
      <c r="C111" s="61" t="s">
        <v>774</v>
      </c>
      <c r="D111" s="61" t="s">
        <v>774</v>
      </c>
      <c r="E111" s="61" t="s">
        <v>1601</v>
      </c>
      <c r="F111" s="61" t="s">
        <v>599</v>
      </c>
      <c r="G111" s="61" t="s">
        <v>599</v>
      </c>
      <c r="H111" s="61" t="s">
        <v>599</v>
      </c>
      <c r="I111" s="61">
        <v>36000</v>
      </c>
      <c r="J111" s="61" t="s">
        <v>1371</v>
      </c>
      <c r="K111" s="61" t="s">
        <v>870</v>
      </c>
      <c r="L111" s="61" t="s">
        <v>1372</v>
      </c>
      <c r="M111" s="61" t="s">
        <v>1373</v>
      </c>
      <c r="N111" s="61" t="s">
        <v>1374</v>
      </c>
      <c r="O111" s="61" t="s">
        <v>1361</v>
      </c>
      <c r="P111" s="61" t="s">
        <v>604</v>
      </c>
      <c r="Q111" s="61" t="s">
        <v>605</v>
      </c>
      <c r="R111" s="61" t="s">
        <v>606</v>
      </c>
      <c r="S111" s="61"/>
    </row>
    <row r="112" spans="1:19">
      <c r="A112" s="61" t="s">
        <v>1712</v>
      </c>
      <c r="B112" s="61" t="s">
        <v>595</v>
      </c>
      <c r="C112" s="61" t="s">
        <v>774</v>
      </c>
      <c r="D112" s="61" t="s">
        <v>774</v>
      </c>
      <c r="E112" s="61" t="s">
        <v>1603</v>
      </c>
      <c r="F112" s="61" t="s">
        <v>599</v>
      </c>
      <c r="G112" s="61" t="s">
        <v>599</v>
      </c>
      <c r="H112" s="61" t="s">
        <v>599</v>
      </c>
      <c r="I112" s="61">
        <v>47500</v>
      </c>
      <c r="J112" s="61" t="s">
        <v>878</v>
      </c>
      <c r="K112" s="61" t="s">
        <v>870</v>
      </c>
      <c r="L112" s="61" t="s">
        <v>637</v>
      </c>
      <c r="M112" s="61" t="s">
        <v>1381</v>
      </c>
      <c r="N112" s="61" t="s">
        <v>1391</v>
      </c>
      <c r="O112" s="61" t="s">
        <v>1361</v>
      </c>
      <c r="P112" s="61" t="s">
        <v>604</v>
      </c>
      <c r="Q112" s="61" t="s">
        <v>605</v>
      </c>
      <c r="R112" s="61" t="s">
        <v>606</v>
      </c>
      <c r="S112" s="61"/>
    </row>
    <row r="113" spans="1:19">
      <c r="A113" s="61" t="s">
        <v>1713</v>
      </c>
      <c r="B113" s="61" t="s">
        <v>595</v>
      </c>
      <c r="C113" s="61" t="s">
        <v>774</v>
      </c>
      <c r="D113" s="61" t="s">
        <v>774</v>
      </c>
      <c r="E113" s="61" t="s">
        <v>1605</v>
      </c>
      <c r="F113" s="61" t="s">
        <v>599</v>
      </c>
      <c r="G113" s="61" t="s">
        <v>599</v>
      </c>
      <c r="H113" s="61" t="s">
        <v>599</v>
      </c>
      <c r="I113" s="61">
        <v>47500</v>
      </c>
      <c r="J113" s="61" t="s">
        <v>878</v>
      </c>
      <c r="K113" s="61" t="s">
        <v>870</v>
      </c>
      <c r="L113" s="61" t="s">
        <v>879</v>
      </c>
      <c r="M113" s="61" t="s">
        <v>1367</v>
      </c>
      <c r="N113" s="61" t="s">
        <v>1377</v>
      </c>
      <c r="O113" s="61" t="s">
        <v>1361</v>
      </c>
      <c r="P113" s="61" t="s">
        <v>604</v>
      </c>
      <c r="Q113" s="61" t="s">
        <v>605</v>
      </c>
      <c r="R113" s="61" t="s">
        <v>606</v>
      </c>
      <c r="S113" s="61"/>
    </row>
    <row r="114" spans="1:19">
      <c r="A114" s="61" t="s">
        <v>1714</v>
      </c>
      <c r="B114" s="61" t="s">
        <v>595</v>
      </c>
      <c r="C114" s="61" t="s">
        <v>774</v>
      </c>
      <c r="D114" s="61" t="s">
        <v>774</v>
      </c>
      <c r="E114" s="61" t="s">
        <v>1607</v>
      </c>
      <c r="F114" s="61" t="s">
        <v>599</v>
      </c>
      <c r="G114" s="61" t="s">
        <v>599</v>
      </c>
      <c r="H114" s="61" t="s">
        <v>599</v>
      </c>
      <c r="I114" s="61">
        <v>24800</v>
      </c>
      <c r="J114" s="61" t="s">
        <v>638</v>
      </c>
      <c r="K114" s="61" t="s">
        <v>870</v>
      </c>
      <c r="L114" s="61" t="s">
        <v>1594</v>
      </c>
      <c r="M114" s="61" t="s">
        <v>1359</v>
      </c>
      <c r="N114" s="61" t="s">
        <v>1608</v>
      </c>
      <c r="O114" s="61" t="s">
        <v>1361</v>
      </c>
      <c r="P114" s="61" t="s">
        <v>604</v>
      </c>
      <c r="Q114" s="61" t="s">
        <v>605</v>
      </c>
      <c r="R114" s="61" t="s">
        <v>606</v>
      </c>
      <c r="S114" s="61"/>
    </row>
    <row r="115" spans="1:19">
      <c r="A115" s="61" t="s">
        <v>1715</v>
      </c>
      <c r="B115" s="61" t="s">
        <v>595</v>
      </c>
      <c r="C115" s="61" t="s">
        <v>1716</v>
      </c>
      <c r="D115" s="61" t="s">
        <v>1717</v>
      </c>
      <c r="E115" s="61" t="s">
        <v>1718</v>
      </c>
      <c r="F115" s="61" t="s">
        <v>599</v>
      </c>
      <c r="G115" s="61" t="s">
        <v>599</v>
      </c>
      <c r="H115" s="61" t="s">
        <v>599</v>
      </c>
      <c r="I115" s="61">
        <v>24000</v>
      </c>
      <c r="J115" s="61" t="s">
        <v>625</v>
      </c>
      <c r="K115" s="61" t="s">
        <v>870</v>
      </c>
      <c r="L115" s="61" t="s">
        <v>1405</v>
      </c>
      <c r="M115" s="61" t="s">
        <v>1359</v>
      </c>
      <c r="N115" s="61" t="s">
        <v>1608</v>
      </c>
      <c r="O115" s="61" t="s">
        <v>1361</v>
      </c>
      <c r="P115" s="61" t="s">
        <v>604</v>
      </c>
      <c r="Q115" s="61" t="s">
        <v>605</v>
      </c>
      <c r="R115" s="61" t="s">
        <v>606</v>
      </c>
      <c r="S115" s="61"/>
    </row>
    <row r="116" spans="1:19">
      <c r="A116" s="61" t="s">
        <v>1719</v>
      </c>
      <c r="B116" s="61" t="s">
        <v>595</v>
      </c>
      <c r="C116" s="61" t="s">
        <v>1716</v>
      </c>
      <c r="D116" s="61" t="s">
        <v>1717</v>
      </c>
      <c r="E116" s="61" t="s">
        <v>1720</v>
      </c>
      <c r="F116" s="61" t="s">
        <v>599</v>
      </c>
      <c r="G116" s="61" t="s">
        <v>599</v>
      </c>
      <c r="H116" s="61" t="s">
        <v>599</v>
      </c>
      <c r="I116" s="61">
        <v>29200</v>
      </c>
      <c r="J116" s="61" t="s">
        <v>625</v>
      </c>
      <c r="K116" s="61" t="s">
        <v>870</v>
      </c>
      <c r="L116" s="61" t="s">
        <v>1689</v>
      </c>
      <c r="M116" s="61" t="s">
        <v>1359</v>
      </c>
      <c r="N116" s="61" t="s">
        <v>1690</v>
      </c>
      <c r="O116" s="61" t="s">
        <v>1361</v>
      </c>
      <c r="P116" s="61" t="s">
        <v>604</v>
      </c>
      <c r="Q116" s="61" t="s">
        <v>605</v>
      </c>
      <c r="R116" s="61" t="s">
        <v>606</v>
      </c>
      <c r="S116" s="61"/>
    </row>
    <row r="117" spans="1:19">
      <c r="A117" s="61" t="s">
        <v>1721</v>
      </c>
      <c r="B117" s="61" t="s">
        <v>595</v>
      </c>
      <c r="C117" s="61" t="s">
        <v>1716</v>
      </c>
      <c r="D117" s="61" t="s">
        <v>1717</v>
      </c>
      <c r="E117" s="61" t="s">
        <v>1722</v>
      </c>
      <c r="F117" s="61" t="s">
        <v>599</v>
      </c>
      <c r="G117" s="61" t="s">
        <v>599</v>
      </c>
      <c r="H117" s="61" t="s">
        <v>599</v>
      </c>
      <c r="I117" s="61">
        <v>42000</v>
      </c>
      <c r="J117" s="61" t="s">
        <v>625</v>
      </c>
      <c r="K117" s="61" t="s">
        <v>870</v>
      </c>
      <c r="L117" s="61" t="s">
        <v>1693</v>
      </c>
      <c r="M117" s="61" t="s">
        <v>1367</v>
      </c>
      <c r="N117" s="61" t="s">
        <v>1583</v>
      </c>
      <c r="O117" s="61" t="s">
        <v>1361</v>
      </c>
      <c r="P117" s="61" t="s">
        <v>604</v>
      </c>
      <c r="Q117" s="61" t="s">
        <v>605</v>
      </c>
      <c r="R117" s="61" t="s">
        <v>606</v>
      </c>
      <c r="S117" s="61"/>
    </row>
    <row r="118" spans="1:19">
      <c r="A118" s="61" t="s">
        <v>1723</v>
      </c>
      <c r="B118" s="61" t="s">
        <v>595</v>
      </c>
      <c r="C118" s="61" t="s">
        <v>1716</v>
      </c>
      <c r="D118" s="61" t="s">
        <v>1717</v>
      </c>
      <c r="E118" s="61" t="s">
        <v>1724</v>
      </c>
      <c r="F118" s="61" t="s">
        <v>599</v>
      </c>
      <c r="G118" s="61" t="s">
        <v>599</v>
      </c>
      <c r="H118" s="61" t="s">
        <v>599</v>
      </c>
      <c r="I118" s="61">
        <v>45500</v>
      </c>
      <c r="J118" s="61" t="s">
        <v>625</v>
      </c>
      <c r="K118" s="61" t="s">
        <v>870</v>
      </c>
      <c r="L118" s="61" t="s">
        <v>1696</v>
      </c>
      <c r="M118" s="61" t="s">
        <v>1367</v>
      </c>
      <c r="N118" s="61" t="s">
        <v>1405</v>
      </c>
      <c r="O118" s="61" t="s">
        <v>1361</v>
      </c>
      <c r="P118" s="61" t="s">
        <v>604</v>
      </c>
      <c r="Q118" s="61" t="s">
        <v>605</v>
      </c>
      <c r="R118" s="61" t="s">
        <v>606</v>
      </c>
      <c r="S118" s="61"/>
    </row>
    <row r="119" spans="1:19">
      <c r="A119" s="61" t="s">
        <v>1725</v>
      </c>
      <c r="B119" s="61" t="s">
        <v>595</v>
      </c>
      <c r="C119" s="61" t="s">
        <v>1716</v>
      </c>
      <c r="D119" s="61" t="s">
        <v>1717</v>
      </c>
      <c r="E119" s="61" t="s">
        <v>1726</v>
      </c>
      <c r="F119" s="61" t="s">
        <v>599</v>
      </c>
      <c r="G119" s="61" t="s">
        <v>599</v>
      </c>
      <c r="H119" s="61" t="s">
        <v>599</v>
      </c>
      <c r="I119" s="61">
        <v>56000</v>
      </c>
      <c r="J119" s="61" t="s">
        <v>878</v>
      </c>
      <c r="K119" s="61" t="s">
        <v>1358</v>
      </c>
      <c r="L119" s="61" t="s">
        <v>1408</v>
      </c>
      <c r="M119" s="61" t="s">
        <v>1367</v>
      </c>
      <c r="N119" s="61" t="s">
        <v>1699</v>
      </c>
      <c r="O119" s="61" t="s">
        <v>1361</v>
      </c>
      <c r="P119" s="61" t="s">
        <v>813</v>
      </c>
      <c r="Q119" s="61" t="s">
        <v>605</v>
      </c>
      <c r="R119" s="61" t="s">
        <v>606</v>
      </c>
      <c r="S119" s="61"/>
    </row>
    <row r="120" spans="1:19">
      <c r="A120" s="61" t="s">
        <v>1727</v>
      </c>
      <c r="B120" s="61" t="s">
        <v>595</v>
      </c>
      <c r="C120" s="61" t="s">
        <v>1728</v>
      </c>
      <c r="D120" s="61" t="s">
        <v>1728</v>
      </c>
      <c r="E120" s="61" t="s">
        <v>1665</v>
      </c>
      <c r="F120" s="61" t="s">
        <v>599</v>
      </c>
      <c r="G120" s="61" t="s">
        <v>599</v>
      </c>
      <c r="H120" s="61" t="s">
        <v>599</v>
      </c>
      <c r="I120" s="61">
        <v>33600</v>
      </c>
      <c r="J120" s="61" t="s">
        <v>878</v>
      </c>
      <c r="K120" s="61" t="s">
        <v>870</v>
      </c>
      <c r="L120" s="61" t="s">
        <v>1569</v>
      </c>
      <c r="M120" s="61" t="s">
        <v>1359</v>
      </c>
      <c r="N120" s="61" t="s">
        <v>1570</v>
      </c>
      <c r="O120" s="61" t="s">
        <v>1361</v>
      </c>
      <c r="P120" s="61" t="s">
        <v>604</v>
      </c>
      <c r="Q120" s="61" t="s">
        <v>605</v>
      </c>
      <c r="R120" s="61" t="s">
        <v>606</v>
      </c>
      <c r="S120" s="61"/>
    </row>
    <row r="121" spans="1:19">
      <c r="A121" s="61" t="s">
        <v>1729</v>
      </c>
      <c r="B121" s="61" t="s">
        <v>595</v>
      </c>
      <c r="C121" s="61" t="s">
        <v>1728</v>
      </c>
      <c r="D121" s="61" t="s">
        <v>1728</v>
      </c>
      <c r="E121" s="61" t="s">
        <v>1667</v>
      </c>
      <c r="F121" s="61" t="s">
        <v>599</v>
      </c>
      <c r="G121" s="61" t="s">
        <v>599</v>
      </c>
      <c r="H121" s="61" t="s">
        <v>599</v>
      </c>
      <c r="I121" s="61">
        <v>41000</v>
      </c>
      <c r="J121" s="61" t="s">
        <v>878</v>
      </c>
      <c r="K121" s="61" t="s">
        <v>870</v>
      </c>
      <c r="L121" s="61" t="s">
        <v>665</v>
      </c>
      <c r="M121" s="61" t="s">
        <v>1359</v>
      </c>
      <c r="N121" s="61" t="s">
        <v>1573</v>
      </c>
      <c r="O121" s="61" t="s">
        <v>1361</v>
      </c>
      <c r="P121" s="61" t="s">
        <v>604</v>
      </c>
      <c r="Q121" s="61" t="s">
        <v>605</v>
      </c>
      <c r="R121" s="61" t="s">
        <v>606</v>
      </c>
      <c r="S121" s="61"/>
    </row>
    <row r="122" spans="1:19">
      <c r="A122" s="61" t="s">
        <v>1730</v>
      </c>
      <c r="B122" s="61" t="s">
        <v>595</v>
      </c>
      <c r="C122" s="61" t="s">
        <v>1728</v>
      </c>
      <c r="D122" s="61" t="s">
        <v>1728</v>
      </c>
      <c r="E122" s="61" t="s">
        <v>1669</v>
      </c>
      <c r="F122" s="61" t="s">
        <v>599</v>
      </c>
      <c r="G122" s="61" t="s">
        <v>599</v>
      </c>
      <c r="H122" s="61" t="s">
        <v>599</v>
      </c>
      <c r="I122" s="61">
        <v>47000</v>
      </c>
      <c r="J122" s="61" t="s">
        <v>878</v>
      </c>
      <c r="K122" s="61" t="s">
        <v>870</v>
      </c>
      <c r="L122" s="61" t="s">
        <v>1576</v>
      </c>
      <c r="M122" s="61" t="s">
        <v>1359</v>
      </c>
      <c r="N122" s="61" t="s">
        <v>1391</v>
      </c>
      <c r="O122" s="61" t="s">
        <v>1361</v>
      </c>
      <c r="P122" s="61" t="s">
        <v>604</v>
      </c>
      <c r="Q122" s="61" t="s">
        <v>605</v>
      </c>
      <c r="R122" s="61" t="s">
        <v>606</v>
      </c>
      <c r="S122" s="61"/>
    </row>
    <row r="123" spans="1:19">
      <c r="A123" s="61" t="s">
        <v>1731</v>
      </c>
      <c r="B123" s="61" t="s">
        <v>595</v>
      </c>
      <c r="C123" s="61" t="s">
        <v>995</v>
      </c>
      <c r="D123" s="61" t="s">
        <v>788</v>
      </c>
      <c r="E123" s="61" t="s">
        <v>1732</v>
      </c>
      <c r="F123" s="61" t="s">
        <v>599</v>
      </c>
      <c r="G123" s="61" t="s">
        <v>599</v>
      </c>
      <c r="H123" s="61" t="s">
        <v>599</v>
      </c>
      <c r="I123" s="61">
        <v>47000</v>
      </c>
      <c r="J123" s="61" t="s">
        <v>657</v>
      </c>
      <c r="K123" s="61" t="s">
        <v>1358</v>
      </c>
      <c r="L123" s="61" t="s">
        <v>1404</v>
      </c>
      <c r="M123" s="61" t="s">
        <v>1359</v>
      </c>
      <c r="N123" s="61" t="s">
        <v>1364</v>
      </c>
      <c r="O123" s="61" t="s">
        <v>1361</v>
      </c>
      <c r="P123" s="61" t="s">
        <v>813</v>
      </c>
      <c r="Q123" s="61" t="s">
        <v>605</v>
      </c>
      <c r="R123" s="61" t="s">
        <v>606</v>
      </c>
      <c r="S123" s="61"/>
    </row>
    <row r="124" spans="1:19">
      <c r="A124" s="61" t="s">
        <v>1733</v>
      </c>
      <c r="B124" s="61" t="s">
        <v>595</v>
      </c>
      <c r="C124" s="61" t="s">
        <v>995</v>
      </c>
      <c r="D124" s="61" t="s">
        <v>788</v>
      </c>
      <c r="E124" s="61" t="s">
        <v>1734</v>
      </c>
      <c r="F124" s="61" t="s">
        <v>599</v>
      </c>
      <c r="G124" s="61" t="s">
        <v>599</v>
      </c>
      <c r="H124" s="61" t="s">
        <v>599</v>
      </c>
      <c r="I124" s="61">
        <v>58500</v>
      </c>
      <c r="J124" s="61" t="s">
        <v>657</v>
      </c>
      <c r="K124" s="61" t="s">
        <v>1358</v>
      </c>
      <c r="L124" s="61" t="s">
        <v>1408</v>
      </c>
      <c r="M124" s="61" t="s">
        <v>1359</v>
      </c>
      <c r="N124" s="61" t="s">
        <v>1473</v>
      </c>
      <c r="O124" s="61" t="s">
        <v>1361</v>
      </c>
      <c r="P124" s="61" t="s">
        <v>813</v>
      </c>
      <c r="Q124" s="61" t="s">
        <v>605</v>
      </c>
      <c r="R124" s="61" t="s">
        <v>606</v>
      </c>
      <c r="S124" s="61"/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2016DEERData</vt:lpstr>
      <vt:lpstr>NEEPPhaseIIncCost-2011</vt:lpstr>
      <vt:lpstr>GraniteState</vt:lpstr>
      <vt:lpstr>CEEAHRICommercialCooling</vt:lpstr>
      <vt:lpstr>CEEAHRICommercialHPs</vt:lpstr>
      <vt:lpstr>CEEAHRIResidentialCooling</vt:lpstr>
      <vt:lpstr>CEEAHRIResidentialHP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McCowan</dc:creator>
  <cp:lastModifiedBy>Valerie Eacret</cp:lastModifiedBy>
  <dcterms:created xsi:type="dcterms:W3CDTF">2015-08-28T14:10:49Z</dcterms:created>
  <dcterms:modified xsi:type="dcterms:W3CDTF">2016-05-26T00:24:17Z</dcterms:modified>
</cp:coreProperties>
</file>