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hi1islfls01\Energy\NEEP Mid-Atlantic TRM\Analysis\Decker\O-M Update\"/>
    </mc:Choice>
  </mc:AlternateContent>
  <bookViews>
    <workbookView xWindow="0" yWindow="0" windowWidth="13176" windowHeight="7176" activeTab="3"/>
  </bookViews>
  <sheets>
    <sheet name="TOC" sheetId="8" r:id="rId1"/>
    <sheet name="2017 Price" sheetId="2" r:id="rId2"/>
    <sheet name="2017 Sales" sheetId="6" r:id="rId3"/>
    <sheet name="TRM Adjustments" sheetId="9"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9" l="1"/>
  <c r="F17" i="9"/>
  <c r="F25" i="9" s="1"/>
  <c r="F16" i="9"/>
  <c r="F24" i="9" s="1"/>
  <c r="F27" i="9" s="1"/>
  <c r="E17" i="9"/>
  <c r="E16" i="9"/>
  <c r="E24" i="9" s="1"/>
  <c r="E27" i="9" s="1"/>
  <c r="D17" i="9"/>
  <c r="D25" i="9" s="1"/>
  <c r="D16" i="9"/>
  <c r="D24" i="9" s="1"/>
  <c r="D27" i="9" s="1"/>
  <c r="C17" i="9"/>
  <c r="C25" i="9" s="1"/>
  <c r="C16" i="9"/>
  <c r="C24" i="9" s="1"/>
  <c r="C27" i="9" s="1"/>
  <c r="B17" i="9"/>
  <c r="B25" i="9" s="1"/>
  <c r="B16" i="9"/>
  <c r="B24" i="9" s="1"/>
  <c r="B27" i="9" s="1"/>
  <c r="B9" i="9"/>
  <c r="K6" i="9"/>
  <c r="J6" i="9"/>
  <c r="J7" i="9" s="1"/>
  <c r="I6" i="9"/>
  <c r="H6" i="9"/>
  <c r="G6" i="9"/>
  <c r="F6" i="9"/>
  <c r="E6" i="9"/>
  <c r="D6" i="9"/>
  <c r="B6" i="9"/>
  <c r="C6" i="9"/>
  <c r="B7" i="9" l="1"/>
  <c r="B15" i="9" s="1"/>
  <c r="B23" i="9" s="1"/>
  <c r="F7" i="9"/>
  <c r="D14" i="9" s="1"/>
  <c r="D22" i="9" s="1"/>
  <c r="D28" i="9" s="1"/>
  <c r="H7" i="9"/>
  <c r="E15" i="9" s="1"/>
  <c r="E23" i="9" s="1"/>
  <c r="D7" i="9"/>
  <c r="C15" i="9" s="1"/>
  <c r="C23" i="9" s="1"/>
  <c r="C14" i="9"/>
  <c r="C22" i="9" s="1"/>
  <c r="C28" i="9" s="1"/>
  <c r="F15" i="9"/>
  <c r="F23" i="9" s="1"/>
  <c r="F14" i="9"/>
  <c r="F22" i="9" s="1"/>
  <c r="F28" i="9" s="1"/>
  <c r="B14" i="9"/>
  <c r="B22" i="9" s="1"/>
  <c r="B28" i="9" s="1"/>
  <c r="D15" i="9"/>
  <c r="D23" i="9" s="1"/>
  <c r="E14" i="9" l="1"/>
  <c r="E22" i="9" s="1"/>
  <c r="E28" i="9" s="1"/>
</calcChain>
</file>

<file path=xl/sharedStrings.xml><?xml version="1.0" encoding="utf-8"?>
<sst xmlns="http://schemas.openxmlformats.org/spreadsheetml/2006/main" count="253" uniqueCount="63">
  <si>
    <t>CFL</t>
  </si>
  <si>
    <t>LED</t>
  </si>
  <si>
    <t>Globe</t>
  </si>
  <si>
    <t>Reflector</t>
  </si>
  <si>
    <t>Candelabra</t>
  </si>
  <si>
    <t>MSB A lamp</t>
  </si>
  <si>
    <t>1490-2600 Lumens</t>
  </si>
  <si>
    <t>Incandescent</t>
  </si>
  <si>
    <t>Halogen</t>
  </si>
  <si>
    <t>1050-1489 Lumens</t>
  </si>
  <si>
    <t>750-1049 Lumens</t>
  </si>
  <si>
    <t>310-749 Lumens</t>
  </si>
  <si>
    <t>0-309 Lumens</t>
  </si>
  <si>
    <t>Total</t>
  </si>
  <si>
    <t>MD</t>
  </si>
  <si>
    <t>TUS</t>
  </si>
  <si>
    <t>NP</t>
  </si>
  <si>
    <t>ENERGY STAR (LED only)</t>
  </si>
  <si>
    <t>Non-POS</t>
  </si>
  <si>
    <t xml:space="preserve"> Private Label Sales</t>
  </si>
  <si>
    <t>Manufacturer Label Sales</t>
  </si>
  <si>
    <t>&gt;2600 Lumens</t>
  </si>
  <si>
    <t>Reports sales-weighted average price / bulb</t>
  </si>
  <si>
    <t>Reports total sales of bulb</t>
  </si>
  <si>
    <t>Column header: Bulb style</t>
  </si>
  <si>
    <t>Total (all styles)</t>
  </si>
  <si>
    <t>Column header: Geography</t>
  </si>
  <si>
    <t>[TUS] Total US</t>
  </si>
  <si>
    <t>[MD] Maryland</t>
  </si>
  <si>
    <t>[NP] No program states</t>
  </si>
  <si>
    <t>Row header: Bulb type</t>
  </si>
  <si>
    <t>Row header: Lumen bin</t>
  </si>
  <si>
    <t>Row header: ENERGY STAR</t>
  </si>
  <si>
    <t>Row header: Private Label</t>
  </si>
  <si>
    <t>Row header: Manufacturer Label</t>
  </si>
  <si>
    <t>Row header: Non-POS</t>
  </si>
  <si>
    <t xml:space="preserve">   *49 contiguous states including DC</t>
  </si>
  <si>
    <t>Unknown</t>
  </si>
  <si>
    <t>NON ENERGY STAR (LED only) - Includes ES = Unknown</t>
  </si>
  <si>
    <t>Worksheet: 2017 Price</t>
  </si>
  <si>
    <t>Worksheet: 2017 Sales</t>
  </si>
  <si>
    <t xml:space="preserve">Unknown </t>
  </si>
  <si>
    <t>NP States = Alabama, Delaware, Louisiana, Mississippi, Montana, Nebraska, Nevada, North Dakota, South Dakota, Tennessee, Virginia</t>
  </si>
  <si>
    <t>Row header: NON ENERGY STAR - either confirmed non-ES or unknown ES status</t>
  </si>
  <si>
    <t>Adjustment Factors</t>
  </si>
  <si>
    <t>A Lamp</t>
  </si>
  <si>
    <t>Wtd Avg Prices Combined Halogen &amp; Incandescent</t>
  </si>
  <si>
    <t>Ratio Wtd Avg Prices MD:NP</t>
  </si>
  <si>
    <t>Ratio Total ENERGY STAR LED Non-Program Lamp Price to Total LED Non-Program Lamp Price</t>
  </si>
  <si>
    <t>Category</t>
  </si>
  <si>
    <t>Notes</t>
  </si>
  <si>
    <t>ENERGY STAR LED</t>
  </si>
  <si>
    <t xml:space="preserve">NP estimates in table are ratioed up based on relative prices of Total halogens and Total incandescents in MD compared to NP states AND relative price of ENERGY STAR LEDs to Total POS LEDs.  </t>
  </si>
  <si>
    <t xml:space="preserve">NP estimates in table are ratioed up based on relative prices of Total halogens and Total incandescents in MD compared to NP states.  </t>
  </si>
  <si>
    <t>MD estimates.</t>
  </si>
  <si>
    <t>ENERGY STAR LED *</t>
  </si>
  <si>
    <t>SOURCE DATA from Apex Analytics</t>
  </si>
  <si>
    <t>2017 Prices</t>
  </si>
  <si>
    <t>Assumed Percentage Reduction in 2018-19 relative to 2017</t>
  </si>
  <si>
    <t>* Assumes LED prices will be 5% lower in 2018-2019  than in 2017, but that other prices will not change.</t>
  </si>
  <si>
    <t>Recommended TRM V.8 Cost Assumptions</t>
  </si>
  <si>
    <t>Weighted Average of Halogen &amp; Incandescent prices, weighted by 2017 sales</t>
  </si>
  <si>
    <t>Incremental Measure Cost = E-STAR LED cost minus weighted average of Halogen &amp; Incandescent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</si>
</sst>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b/>
      <sz val="26"/>
      <color theme="1"/>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
      <patternFill patternType="solid">
        <fgColor indexed="65"/>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2060"/>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119">
    <xf numFmtId="0" fontId="0" fillId="0" borderId="0" xfId="0"/>
    <xf numFmtId="44" fontId="3" fillId="0" borderId="0" xfId="1" applyFont="1"/>
    <xf numFmtId="44" fontId="3" fillId="4" borderId="9" xfId="1" applyFont="1" applyFill="1" applyBorder="1"/>
    <xf numFmtId="44" fontId="3" fillId="0" borderId="0" xfId="1" applyFont="1" applyFill="1"/>
    <xf numFmtId="164" fontId="3" fillId="6" borderId="9" xfId="2" applyNumberFormat="1" applyFont="1" applyFill="1" applyBorder="1"/>
    <xf numFmtId="164" fontId="3" fillId="5" borderId="9" xfId="2" applyNumberFormat="1" applyFont="1" applyFill="1" applyBorder="1"/>
    <xf numFmtId="164" fontId="3" fillId="0" borderId="9" xfId="2" applyNumberFormat="1" applyFont="1" applyFill="1" applyBorder="1"/>
    <xf numFmtId="9" fontId="3" fillId="0" borderId="0" xfId="3" applyFont="1"/>
    <xf numFmtId="44" fontId="1" fillId="8" borderId="5" xfId="1" applyFont="1" applyFill="1" applyBorder="1" applyAlignment="1">
      <alignment horizontal="center" wrapText="1"/>
    </xf>
    <xf numFmtId="44" fontId="1" fillId="8" borderId="6" xfId="1" applyFont="1" applyFill="1" applyBorder="1" applyAlignment="1">
      <alignment horizontal="center" wrapText="1"/>
    </xf>
    <xf numFmtId="44" fontId="1" fillId="8" borderId="7" xfId="1" applyFont="1" applyFill="1" applyBorder="1" applyAlignment="1">
      <alignment horizontal="center" wrapText="1"/>
    </xf>
    <xf numFmtId="44" fontId="4" fillId="7" borderId="1" xfId="1" applyFont="1" applyFill="1" applyBorder="1" applyAlignment="1">
      <alignment horizontal="left"/>
    </xf>
    <xf numFmtId="44" fontId="4" fillId="7" borderId="8" xfId="1" applyFont="1" applyFill="1" applyBorder="1" applyAlignment="1">
      <alignment horizontal="center"/>
    </xf>
    <xf numFmtId="44" fontId="4" fillId="7" borderId="10" xfId="1" applyFont="1" applyFill="1" applyBorder="1" applyAlignment="1">
      <alignment horizontal="center"/>
    </xf>
    <xf numFmtId="164" fontId="4" fillId="7" borderId="8" xfId="2" applyNumberFormat="1" applyFont="1" applyFill="1" applyBorder="1" applyAlignment="1">
      <alignment horizontal="center"/>
    </xf>
    <xf numFmtId="164" fontId="3" fillId="6" borderId="0" xfId="2" applyNumberFormat="1" applyFont="1" applyFill="1"/>
    <xf numFmtId="44" fontId="4" fillId="9" borderId="1" xfId="1" applyFont="1" applyFill="1" applyBorder="1" applyAlignment="1">
      <alignment horizontal="left"/>
    </xf>
    <xf numFmtId="164" fontId="4" fillId="9" borderId="8" xfId="2" applyNumberFormat="1" applyFont="1" applyFill="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0" xfId="0" applyAlignment="1">
      <alignment horizontal="left"/>
    </xf>
    <xf numFmtId="0" fontId="0" fillId="0" borderId="16" xfId="0" quotePrefix="1" applyBorder="1" applyAlignment="1">
      <alignment horizontal="left"/>
    </xf>
    <xf numFmtId="164" fontId="4" fillId="7" borderId="19" xfId="2" applyNumberFormat="1" applyFont="1" applyFill="1" applyBorder="1" applyAlignment="1">
      <alignment horizontal="center"/>
    </xf>
    <xf numFmtId="0" fontId="0" fillId="0" borderId="18" xfId="0" applyFill="1" applyBorder="1" applyAlignment="1">
      <alignment horizontal="left" wrapText="1"/>
    </xf>
    <xf numFmtId="3" fontId="0" fillId="0" borderId="9" xfId="0" applyNumberFormat="1" applyBorder="1" applyAlignment="1">
      <alignment horizontal="center"/>
    </xf>
    <xf numFmtId="0" fontId="0" fillId="0" borderId="0" xfId="0"/>
    <xf numFmtId="0" fontId="1" fillId="0" borderId="20" xfId="0" applyFont="1" applyBorder="1"/>
    <xf numFmtId="44" fontId="0" fillId="0" borderId="9" xfId="0" applyNumberFormat="1" applyBorder="1"/>
    <xf numFmtId="0" fontId="0" fillId="0" borderId="8" xfId="0" applyBorder="1"/>
    <xf numFmtId="0" fontId="0" fillId="12" borderId="8" xfId="0" applyFill="1" applyBorder="1"/>
    <xf numFmtId="44" fontId="0" fillId="0" borderId="9" xfId="0" applyNumberFormat="1" applyBorder="1" applyAlignment="1">
      <alignment vertical="center"/>
    </xf>
    <xf numFmtId="0" fontId="0" fillId="0" borderId="0" xfId="0" applyAlignment="1">
      <alignment vertical="center"/>
    </xf>
    <xf numFmtId="0" fontId="1" fillId="12" borderId="9" xfId="0" applyFont="1" applyFill="1" applyBorder="1" applyAlignment="1">
      <alignment horizontal="center"/>
    </xf>
    <xf numFmtId="43" fontId="0" fillId="0" borderId="0" xfId="2" applyFont="1" applyBorder="1" applyAlignment="1">
      <alignment horizontal="center" vertical="center"/>
    </xf>
    <xf numFmtId="0" fontId="1" fillId="12" borderId="1" xfId="0" applyFont="1" applyFill="1" applyBorder="1" applyAlignment="1">
      <alignment horizontal="center"/>
    </xf>
    <xf numFmtId="0" fontId="1" fillId="12" borderId="1" xfId="0" applyFont="1" applyFill="1" applyBorder="1"/>
    <xf numFmtId="0" fontId="0" fillId="0" borderId="1" xfId="0" applyBorder="1"/>
    <xf numFmtId="0" fontId="1" fillId="12" borderId="13" xfId="0" applyFont="1" applyFill="1" applyBorder="1"/>
    <xf numFmtId="0" fontId="0" fillId="12" borderId="21" xfId="0" applyFill="1" applyBorder="1"/>
    <xf numFmtId="0" fontId="0" fillId="12" borderId="14" xfId="0" applyFill="1" applyBorder="1"/>
    <xf numFmtId="0" fontId="1" fillId="12" borderId="22" xfId="0" applyFont="1" applyFill="1" applyBorder="1"/>
    <xf numFmtId="0" fontId="0" fillId="12" borderId="23" xfId="0" applyFill="1" applyBorder="1"/>
    <xf numFmtId="44" fontId="3" fillId="4" borderId="22" xfId="1" applyFont="1" applyFill="1" applyBorder="1"/>
    <xf numFmtId="0" fontId="0" fillId="0" borderId="23" xfId="0" applyBorder="1"/>
    <xf numFmtId="44" fontId="3" fillId="4" borderId="5" xfId="1" applyFont="1" applyFill="1" applyBorder="1"/>
    <xf numFmtId="44" fontId="0" fillId="0" borderId="6" xfId="0" applyNumberFormat="1" applyBorder="1"/>
    <xf numFmtId="0" fontId="0" fillId="0" borderId="24" xfId="0" applyBorder="1"/>
    <xf numFmtId="0" fontId="0" fillId="0" borderId="25" xfId="0" applyBorder="1"/>
    <xf numFmtId="0" fontId="0" fillId="0" borderId="26" xfId="0" applyBorder="1"/>
    <xf numFmtId="44" fontId="3" fillId="4" borderId="2" xfId="1" applyFont="1" applyFill="1" applyBorder="1" applyAlignment="1">
      <alignment horizontal="left" vertical="center"/>
    </xf>
    <xf numFmtId="43" fontId="3" fillId="4" borderId="27" xfId="2" applyFont="1" applyFill="1" applyBorder="1" applyAlignment="1">
      <alignment vertical="center"/>
    </xf>
    <xf numFmtId="44" fontId="3" fillId="4" borderId="28" xfId="1" applyFont="1" applyFill="1" applyBorder="1" applyAlignment="1">
      <alignment horizontal="left" vertical="center"/>
    </xf>
    <xf numFmtId="44" fontId="3" fillId="4" borderId="0" xfId="1" applyFont="1" applyFill="1" applyBorder="1" applyAlignment="1">
      <alignment horizontal="left" vertical="center" wrapText="1"/>
    </xf>
    <xf numFmtId="0" fontId="1" fillId="12" borderId="30" xfId="0" applyFont="1" applyFill="1" applyBorder="1"/>
    <xf numFmtId="0" fontId="1" fillId="12" borderId="32" xfId="0" applyFont="1" applyFill="1" applyBorder="1" applyAlignment="1">
      <alignment horizontal="center"/>
    </xf>
    <xf numFmtId="44" fontId="0" fillId="0" borderId="32" xfId="0" applyNumberFormat="1" applyBorder="1" applyAlignment="1">
      <alignment vertical="center"/>
    </xf>
    <xf numFmtId="44" fontId="3" fillId="4" borderId="5" xfId="1" applyFont="1" applyFill="1" applyBorder="1" applyAlignment="1">
      <alignment horizontal="left" vertical="center" wrapText="1"/>
    </xf>
    <xf numFmtId="0" fontId="1" fillId="12" borderId="33" xfId="0" applyFont="1" applyFill="1" applyBorder="1"/>
    <xf numFmtId="44" fontId="3" fillId="12" borderId="34" xfId="1" applyFont="1" applyFill="1" applyBorder="1"/>
    <xf numFmtId="44" fontId="3" fillId="12" borderId="35" xfId="1" applyFont="1" applyFill="1" applyBorder="1"/>
    <xf numFmtId="44" fontId="3" fillId="4" borderId="36" xfId="1" applyFont="1" applyFill="1" applyBorder="1"/>
    <xf numFmtId="0" fontId="0" fillId="0" borderId="34" xfId="0" applyBorder="1"/>
    <xf numFmtId="0" fontId="0" fillId="0" borderId="35" xfId="0" applyBorder="1"/>
    <xf numFmtId="0" fontId="6" fillId="12" borderId="13" xfId="0" applyFont="1" applyFill="1" applyBorder="1"/>
    <xf numFmtId="44" fontId="0" fillId="0" borderId="9" xfId="0" applyNumberFormat="1" applyFill="1" applyBorder="1"/>
    <xf numFmtId="44" fontId="0" fillId="0" borderId="6" xfId="0" applyNumberFormat="1" applyFill="1" applyBorder="1"/>
    <xf numFmtId="43" fontId="0" fillId="0" borderId="24" xfId="2" applyFont="1" applyBorder="1" applyAlignment="1">
      <alignment horizontal="center" vertical="center"/>
    </xf>
    <xf numFmtId="43" fontId="0" fillId="0" borderId="29" xfId="2" applyFont="1" applyBorder="1" applyAlignment="1">
      <alignment horizontal="center" vertical="center"/>
    </xf>
    <xf numFmtId="43" fontId="0" fillId="0" borderId="26" xfId="2" applyFont="1" applyBorder="1" applyAlignment="1">
      <alignment horizontal="center" vertical="center"/>
    </xf>
    <xf numFmtId="44" fontId="3" fillId="4" borderId="22" xfId="1" applyFont="1" applyFill="1" applyBorder="1" applyAlignment="1">
      <alignment horizontal="left" vertical="center"/>
    </xf>
    <xf numFmtId="0" fontId="0" fillId="0" borderId="0" xfId="0" applyAlignment="1"/>
    <xf numFmtId="44" fontId="3" fillId="0" borderId="0" xfId="1" applyNumberFormat="1" applyFont="1"/>
    <xf numFmtId="44" fontId="1" fillId="8" borderId="5" xfId="1" applyNumberFormat="1" applyFont="1" applyFill="1" applyBorder="1" applyAlignment="1">
      <alignment horizontal="center" wrapText="1"/>
    </xf>
    <xf numFmtId="44" fontId="1" fillId="8" borderId="6" xfId="1" applyNumberFormat="1" applyFont="1" applyFill="1" applyBorder="1" applyAlignment="1">
      <alignment horizontal="center" wrapText="1"/>
    </xf>
    <xf numFmtId="44" fontId="1" fillId="8" borderId="7" xfId="1" applyNumberFormat="1" applyFont="1" applyFill="1" applyBorder="1" applyAlignment="1">
      <alignment horizontal="center" wrapText="1"/>
    </xf>
    <xf numFmtId="44" fontId="4" fillId="7" borderId="1" xfId="1" applyNumberFormat="1" applyFont="1" applyFill="1" applyBorder="1" applyAlignment="1">
      <alignment horizontal="left"/>
    </xf>
    <xf numFmtId="44" fontId="4" fillId="7" borderId="8" xfId="1" applyNumberFormat="1" applyFont="1" applyFill="1" applyBorder="1" applyAlignment="1">
      <alignment horizontal="center"/>
    </xf>
    <xf numFmtId="44" fontId="4" fillId="7" borderId="10" xfId="1" applyNumberFormat="1" applyFont="1" applyFill="1" applyBorder="1" applyAlignment="1">
      <alignment horizontal="center"/>
    </xf>
    <xf numFmtId="44" fontId="3" fillId="4" borderId="9" xfId="1" applyNumberFormat="1" applyFont="1" applyFill="1" applyBorder="1"/>
    <xf numFmtId="44" fontId="0" fillId="0" borderId="9" xfId="0" applyNumberFormat="1" applyBorder="1" applyAlignment="1">
      <alignment horizontal="center"/>
    </xf>
    <xf numFmtId="44" fontId="3" fillId="0" borderId="0" xfId="3" applyNumberFormat="1" applyFont="1"/>
    <xf numFmtId="44" fontId="4" fillId="7" borderId="19" xfId="2" applyNumberFormat="1" applyFont="1" applyFill="1" applyBorder="1" applyAlignment="1">
      <alignment horizontal="center"/>
    </xf>
    <xf numFmtId="44" fontId="3" fillId="6" borderId="9" xfId="2" applyNumberFormat="1" applyFont="1" applyFill="1" applyBorder="1"/>
    <xf numFmtId="44" fontId="3" fillId="0" borderId="9" xfId="2" applyNumberFormat="1" applyFont="1" applyFill="1" applyBorder="1"/>
    <xf numFmtId="44" fontId="4" fillId="7" borderId="8" xfId="2" applyNumberFormat="1" applyFont="1" applyFill="1" applyBorder="1" applyAlignment="1">
      <alignment horizontal="center"/>
    </xf>
    <xf numFmtId="44" fontId="3" fillId="0" borderId="0" xfId="1" applyNumberFormat="1" applyFont="1" applyFill="1"/>
    <xf numFmtId="44" fontId="3" fillId="6" borderId="0" xfId="2" applyNumberFormat="1" applyFont="1" applyFill="1"/>
    <xf numFmtId="44" fontId="3" fillId="5" borderId="9" xfId="2" applyNumberFormat="1" applyFont="1" applyFill="1" applyBorder="1"/>
    <xf numFmtId="44" fontId="4" fillId="9" borderId="1" xfId="1" applyNumberFormat="1" applyFont="1" applyFill="1" applyBorder="1" applyAlignment="1">
      <alignment horizontal="left"/>
    </xf>
    <xf numFmtId="44" fontId="4" fillId="9" borderId="8" xfId="2" applyNumberFormat="1" applyFont="1" applyFill="1" applyBorder="1" applyAlignment="1">
      <alignment horizontal="center"/>
    </xf>
    <xf numFmtId="9" fontId="3" fillId="13" borderId="7" xfId="3" applyFont="1" applyFill="1" applyBorder="1" applyAlignment="1">
      <alignment vertical="center"/>
    </xf>
    <xf numFmtId="0" fontId="0" fillId="3" borderId="17" xfId="0" applyFill="1" applyBorder="1" applyAlignment="1">
      <alignment horizontal="left"/>
    </xf>
    <xf numFmtId="0" fontId="0" fillId="3" borderId="18" xfId="0" applyFill="1" applyBorder="1" applyAlignment="1">
      <alignment horizontal="left"/>
    </xf>
    <xf numFmtId="0" fontId="5" fillId="10" borderId="13" xfId="0" applyFont="1" applyFill="1" applyBorder="1" applyAlignment="1">
      <alignment horizontal="left"/>
    </xf>
    <xf numFmtId="0" fontId="5" fillId="10" borderId="14" xfId="0" applyFont="1" applyFill="1" applyBorder="1" applyAlignment="1">
      <alignment horizontal="left"/>
    </xf>
    <xf numFmtId="0" fontId="5" fillId="11" borderId="15" xfId="0" applyFont="1" applyFill="1" applyBorder="1" applyAlignment="1">
      <alignment horizontal="left"/>
    </xf>
    <xf numFmtId="0" fontId="5" fillId="11" borderId="16" xfId="0" applyFont="1" applyFill="1" applyBorder="1" applyAlignment="1">
      <alignment horizontal="left"/>
    </xf>
    <xf numFmtId="0" fontId="0" fillId="2" borderId="13"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0" fillId="7" borderId="13" xfId="0" applyFill="1" applyBorder="1" applyAlignment="1">
      <alignment horizontal="left"/>
    </xf>
    <xf numFmtId="0" fontId="0" fillId="7" borderId="14" xfId="0" applyFill="1" applyBorder="1" applyAlignment="1">
      <alignment horizontal="left"/>
    </xf>
    <xf numFmtId="0" fontId="0" fillId="7" borderId="15" xfId="0" applyFill="1" applyBorder="1" applyAlignment="1">
      <alignment horizontal="left"/>
    </xf>
    <xf numFmtId="0" fontId="0" fillId="7" borderId="16" xfId="0" applyFill="1" applyBorder="1" applyAlignment="1">
      <alignment horizontal="left"/>
    </xf>
    <xf numFmtId="44" fontId="1" fillId="8" borderId="2" xfId="1" applyNumberFormat="1" applyFont="1" applyFill="1" applyBorder="1" applyAlignment="1">
      <alignment horizontal="center"/>
    </xf>
    <xf numFmtId="44" fontId="1" fillId="8" borderId="3" xfId="1" applyNumberFormat="1" applyFont="1" applyFill="1" applyBorder="1" applyAlignment="1">
      <alignment horizontal="center"/>
    </xf>
    <xf numFmtId="44" fontId="1" fillId="8" borderId="4" xfId="1" applyNumberFormat="1" applyFont="1" applyFill="1" applyBorder="1" applyAlignment="1">
      <alignment horizontal="center"/>
    </xf>
    <xf numFmtId="44" fontId="0" fillId="2" borderId="11" xfId="1" applyNumberFormat="1" applyFont="1" applyFill="1" applyBorder="1" applyAlignment="1">
      <alignment horizontal="center"/>
    </xf>
    <xf numFmtId="44" fontId="0" fillId="2" borderId="12" xfId="1" applyNumberFormat="1" applyFont="1" applyFill="1" applyBorder="1" applyAlignment="1">
      <alignment horizontal="center"/>
    </xf>
    <xf numFmtId="44" fontId="1" fillId="8" borderId="2" xfId="1" applyFont="1" applyFill="1" applyBorder="1" applyAlignment="1">
      <alignment horizontal="center"/>
    </xf>
    <xf numFmtId="44" fontId="1" fillId="8" borderId="3" xfId="1" applyFont="1" applyFill="1" applyBorder="1" applyAlignment="1">
      <alignment horizontal="center"/>
    </xf>
    <xf numFmtId="44" fontId="1" fillId="8" borderId="4" xfId="1" applyFont="1" applyFill="1" applyBorder="1" applyAlignment="1">
      <alignment horizontal="center"/>
    </xf>
    <xf numFmtId="44" fontId="0" fillId="2" borderId="11" xfId="1" applyFont="1" applyFill="1" applyBorder="1" applyAlignment="1">
      <alignment horizontal="center"/>
    </xf>
    <xf numFmtId="44" fontId="0" fillId="2" borderId="12" xfId="1" applyFont="1" applyFill="1" applyBorder="1" applyAlignment="1">
      <alignment horizontal="center"/>
    </xf>
    <xf numFmtId="0" fontId="1" fillId="12" borderId="31" xfId="0" applyFont="1" applyFill="1" applyBorder="1" applyAlignment="1">
      <alignment horizontal="center"/>
    </xf>
    <xf numFmtId="0" fontId="1" fillId="12" borderId="27" xfId="0" applyFont="1" applyFill="1" applyBorder="1" applyAlignment="1">
      <alignment horizontal="center"/>
    </xf>
  </cellXfs>
  <cellStyles count="4">
    <cellStyle name="Comma" xfId="2" builtinId="3"/>
    <cellStyle name="Currency" xfId="1" builtinId="4"/>
    <cellStyle name="Normal" xfId="0" builtinId="0"/>
    <cellStyle name="Percent" xfId="3" builtinId="5"/>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7"/>
  <sheetViews>
    <sheetView topLeftCell="A16" workbookViewId="0">
      <selection activeCell="F18" sqref="F18"/>
    </sheetView>
  </sheetViews>
  <sheetFormatPr defaultRowHeight="14.4" x14ac:dyDescent="0.3"/>
  <cols>
    <col min="2" max="2" width="10.77734375" customWidth="1"/>
    <col min="3" max="3" width="52" customWidth="1"/>
  </cols>
  <sheetData>
    <row r="1" spans="2:3" ht="15" thickBot="1" x14ac:dyDescent="0.35"/>
    <row r="2" spans="2:3" x14ac:dyDescent="0.3">
      <c r="B2" s="95" t="s">
        <v>39</v>
      </c>
      <c r="C2" s="96"/>
    </row>
    <row r="3" spans="2:3" x14ac:dyDescent="0.3">
      <c r="B3" s="18"/>
      <c r="C3" s="19" t="s">
        <v>22</v>
      </c>
    </row>
    <row r="4" spans="2:3" x14ac:dyDescent="0.3">
      <c r="B4" s="97" t="s">
        <v>40</v>
      </c>
      <c r="C4" s="98"/>
    </row>
    <row r="5" spans="2:3" ht="15" thickBot="1" x14ac:dyDescent="0.35">
      <c r="B5" s="20"/>
      <c r="C5" s="21" t="s">
        <v>23</v>
      </c>
    </row>
    <row r="6" spans="2:3" ht="15" thickBot="1" x14ac:dyDescent="0.35">
      <c r="B6" s="22"/>
      <c r="C6" s="22"/>
    </row>
    <row r="7" spans="2:3" x14ac:dyDescent="0.3">
      <c r="B7" s="99" t="s">
        <v>24</v>
      </c>
      <c r="C7" s="100"/>
    </row>
    <row r="8" spans="2:3" x14ac:dyDescent="0.3">
      <c r="B8" s="18"/>
      <c r="C8" s="19" t="s">
        <v>25</v>
      </c>
    </row>
    <row r="9" spans="2:3" x14ac:dyDescent="0.3">
      <c r="B9" s="18"/>
      <c r="C9" s="19" t="s">
        <v>2</v>
      </c>
    </row>
    <row r="10" spans="2:3" x14ac:dyDescent="0.3">
      <c r="B10" s="18"/>
      <c r="C10" s="19" t="s">
        <v>3</v>
      </c>
    </row>
    <row r="11" spans="2:3" x14ac:dyDescent="0.3">
      <c r="B11" s="18"/>
      <c r="C11" s="19" t="s">
        <v>5</v>
      </c>
    </row>
    <row r="12" spans="2:3" x14ac:dyDescent="0.3">
      <c r="B12" s="18"/>
      <c r="C12" s="19" t="s">
        <v>4</v>
      </c>
    </row>
    <row r="13" spans="2:3" x14ac:dyDescent="0.3">
      <c r="B13" s="18"/>
      <c r="C13" s="19" t="s">
        <v>41</v>
      </c>
    </row>
    <row r="14" spans="2:3" x14ac:dyDescent="0.3">
      <c r="B14" s="101" t="s">
        <v>26</v>
      </c>
      <c r="C14" s="102"/>
    </row>
    <row r="15" spans="2:3" x14ac:dyDescent="0.3">
      <c r="B15" s="18"/>
      <c r="C15" s="19" t="s">
        <v>27</v>
      </c>
    </row>
    <row r="16" spans="2:3" x14ac:dyDescent="0.3">
      <c r="B16" s="18"/>
      <c r="C16" s="19" t="s">
        <v>36</v>
      </c>
    </row>
    <row r="17" spans="2:3" x14ac:dyDescent="0.3">
      <c r="B17" s="18"/>
      <c r="C17" s="19" t="s">
        <v>28</v>
      </c>
    </row>
    <row r="18" spans="2:3" x14ac:dyDescent="0.3">
      <c r="B18" s="18"/>
      <c r="C18" s="19" t="s">
        <v>29</v>
      </c>
    </row>
    <row r="19" spans="2:3" ht="43.8" thickBot="1" x14ac:dyDescent="0.35">
      <c r="B19" s="20"/>
      <c r="C19" s="25" t="s">
        <v>42</v>
      </c>
    </row>
    <row r="20" spans="2:3" ht="15" thickBot="1" x14ac:dyDescent="0.35">
      <c r="B20" s="22"/>
      <c r="C20" s="22"/>
    </row>
    <row r="21" spans="2:3" x14ac:dyDescent="0.3">
      <c r="B21" s="103" t="s">
        <v>30</v>
      </c>
      <c r="C21" s="104"/>
    </row>
    <row r="22" spans="2:3" x14ac:dyDescent="0.3">
      <c r="B22" s="18"/>
      <c r="C22" s="19" t="s">
        <v>1</v>
      </c>
    </row>
    <row r="23" spans="2:3" x14ac:dyDescent="0.3">
      <c r="B23" s="18"/>
      <c r="C23" s="19" t="s">
        <v>0</v>
      </c>
    </row>
    <row r="24" spans="2:3" x14ac:dyDescent="0.3">
      <c r="B24" s="18"/>
      <c r="C24" s="19" t="s">
        <v>8</v>
      </c>
    </row>
    <row r="25" spans="2:3" x14ac:dyDescent="0.3">
      <c r="B25" s="18"/>
      <c r="C25" s="19" t="s">
        <v>7</v>
      </c>
    </row>
    <row r="26" spans="2:3" x14ac:dyDescent="0.3">
      <c r="B26" s="105" t="s">
        <v>31</v>
      </c>
      <c r="C26" s="106"/>
    </row>
    <row r="27" spans="2:3" x14ac:dyDescent="0.3">
      <c r="B27" s="18"/>
      <c r="C27" s="23" t="s">
        <v>21</v>
      </c>
    </row>
    <row r="28" spans="2:3" x14ac:dyDescent="0.3">
      <c r="B28" s="18"/>
      <c r="C28" s="23" t="s">
        <v>6</v>
      </c>
    </row>
    <row r="29" spans="2:3" x14ac:dyDescent="0.3">
      <c r="B29" s="18"/>
      <c r="C29" s="23" t="s">
        <v>9</v>
      </c>
    </row>
    <row r="30" spans="2:3" x14ac:dyDescent="0.3">
      <c r="B30" s="18"/>
      <c r="C30" s="23" t="s">
        <v>10</v>
      </c>
    </row>
    <row r="31" spans="2:3" x14ac:dyDescent="0.3">
      <c r="B31" s="18"/>
      <c r="C31" s="23" t="s">
        <v>11</v>
      </c>
    </row>
    <row r="32" spans="2:3" x14ac:dyDescent="0.3">
      <c r="B32" s="18"/>
      <c r="C32" s="23" t="s">
        <v>12</v>
      </c>
    </row>
    <row r="33" spans="2:3" x14ac:dyDescent="0.3">
      <c r="B33" s="105" t="s">
        <v>32</v>
      </c>
      <c r="C33" s="106"/>
    </row>
    <row r="34" spans="2:3" x14ac:dyDescent="0.3">
      <c r="B34" s="105" t="s">
        <v>43</v>
      </c>
      <c r="C34" s="106"/>
    </row>
    <row r="35" spans="2:3" x14ac:dyDescent="0.3">
      <c r="B35" s="105" t="s">
        <v>33</v>
      </c>
      <c r="C35" s="106"/>
    </row>
    <row r="36" spans="2:3" x14ac:dyDescent="0.3">
      <c r="B36" s="105" t="s">
        <v>34</v>
      </c>
      <c r="C36" s="106"/>
    </row>
    <row r="37" spans="2:3" ht="15" thickBot="1" x14ac:dyDescent="0.35">
      <c r="B37" s="93" t="s">
        <v>35</v>
      </c>
      <c r="C37" s="94"/>
    </row>
  </sheetData>
  <mergeCells count="11">
    <mergeCell ref="B37:C37"/>
    <mergeCell ref="B2:C2"/>
    <mergeCell ref="B4:C4"/>
    <mergeCell ref="B7:C7"/>
    <mergeCell ref="B14:C14"/>
    <mergeCell ref="B21:C21"/>
    <mergeCell ref="B26:C26"/>
    <mergeCell ref="B33:C33"/>
    <mergeCell ref="B34:C34"/>
    <mergeCell ref="B35:C35"/>
    <mergeCell ref="B36:C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pane ySplit="2" topLeftCell="A3" activePane="bottomLeft" state="frozen"/>
      <selection pane="bottomLeft" activeCell="D4" sqref="D4"/>
    </sheetView>
  </sheetViews>
  <sheetFormatPr defaultColWidth="8.77734375" defaultRowHeight="14.4" x14ac:dyDescent="0.3"/>
  <cols>
    <col min="1" max="1" width="16.44140625" style="73" customWidth="1"/>
    <col min="2" max="2" width="16.21875" style="73" bestFit="1" customWidth="1"/>
    <col min="3" max="3" width="13.77734375" style="73" bestFit="1" customWidth="1"/>
    <col min="4" max="5" width="15" style="73" bestFit="1" customWidth="1"/>
    <col min="6" max="6" width="12.77734375" style="73" bestFit="1" customWidth="1"/>
    <col min="7" max="7" width="13.77734375" style="73" bestFit="1" customWidth="1"/>
    <col min="8" max="8" width="15" style="73" bestFit="1" customWidth="1"/>
    <col min="9" max="9" width="12.77734375" style="73" bestFit="1" customWidth="1"/>
    <col min="10" max="10" width="14.77734375" style="73" bestFit="1" customWidth="1"/>
    <col min="11" max="11" width="16.21875" style="73" bestFit="1" customWidth="1"/>
    <col min="12" max="12" width="13.77734375" style="73" bestFit="1" customWidth="1"/>
    <col min="13" max="14" width="15" style="73" bestFit="1" customWidth="1"/>
    <col min="15" max="15" width="13.77734375" style="73" bestFit="1" customWidth="1"/>
    <col min="16" max="17" width="15" style="73" bestFit="1" customWidth="1"/>
    <col min="18" max="18" width="15.44140625" style="73" bestFit="1" customWidth="1"/>
    <col min="19" max="19" width="13.77734375" style="73" bestFit="1" customWidth="1"/>
    <col min="20" max="16384" width="8.77734375" style="73"/>
  </cols>
  <sheetData>
    <row r="1" spans="1:20" x14ac:dyDescent="0.3">
      <c r="A1" s="110"/>
      <c r="B1" s="107" t="s">
        <v>13</v>
      </c>
      <c r="C1" s="108"/>
      <c r="D1" s="109"/>
      <c r="E1" s="107" t="s">
        <v>2</v>
      </c>
      <c r="F1" s="108"/>
      <c r="G1" s="109"/>
      <c r="H1" s="107" t="s">
        <v>3</v>
      </c>
      <c r="I1" s="108"/>
      <c r="J1" s="109"/>
      <c r="K1" s="107" t="s">
        <v>5</v>
      </c>
      <c r="L1" s="108"/>
      <c r="M1" s="109"/>
      <c r="N1" s="107" t="s">
        <v>4</v>
      </c>
      <c r="O1" s="108"/>
      <c r="P1" s="109"/>
      <c r="Q1" s="107" t="s">
        <v>37</v>
      </c>
      <c r="R1" s="108"/>
      <c r="S1" s="109"/>
    </row>
    <row r="2" spans="1:20" ht="15" thickBot="1" x14ac:dyDescent="0.35">
      <c r="A2" s="111"/>
      <c r="B2" s="74" t="s">
        <v>15</v>
      </c>
      <c r="C2" s="75" t="s">
        <v>14</v>
      </c>
      <c r="D2" s="76" t="s">
        <v>16</v>
      </c>
      <c r="E2" s="74" t="s">
        <v>15</v>
      </c>
      <c r="F2" s="75" t="s">
        <v>14</v>
      </c>
      <c r="G2" s="76" t="s">
        <v>16</v>
      </c>
      <c r="H2" s="74" t="s">
        <v>15</v>
      </c>
      <c r="I2" s="75" t="s">
        <v>14</v>
      </c>
      <c r="J2" s="76" t="s">
        <v>16</v>
      </c>
      <c r="K2" s="74" t="s">
        <v>15</v>
      </c>
      <c r="L2" s="75" t="s">
        <v>14</v>
      </c>
      <c r="M2" s="76" t="s">
        <v>16</v>
      </c>
      <c r="N2" s="74" t="s">
        <v>15</v>
      </c>
      <c r="O2" s="75" t="s">
        <v>14</v>
      </c>
      <c r="P2" s="76" t="s">
        <v>16</v>
      </c>
      <c r="Q2" s="74" t="s">
        <v>15</v>
      </c>
      <c r="R2" s="75" t="s">
        <v>14</v>
      </c>
      <c r="S2" s="75" t="s">
        <v>16</v>
      </c>
    </row>
    <row r="3" spans="1:20" x14ac:dyDescent="0.3">
      <c r="A3" s="77" t="s">
        <v>13</v>
      </c>
      <c r="B3" s="78"/>
      <c r="C3" s="78"/>
      <c r="D3" s="78"/>
      <c r="E3" s="78"/>
      <c r="F3" s="78"/>
      <c r="G3" s="78"/>
      <c r="H3" s="78"/>
      <c r="I3" s="78"/>
      <c r="J3" s="78"/>
      <c r="K3" s="78"/>
      <c r="L3" s="78"/>
      <c r="M3" s="78"/>
      <c r="N3" s="78"/>
      <c r="O3" s="78"/>
      <c r="P3" s="78"/>
      <c r="Q3" s="79"/>
      <c r="R3" s="79"/>
      <c r="S3" s="79"/>
    </row>
    <row r="4" spans="1:20" x14ac:dyDescent="0.3">
      <c r="A4" s="80" t="s">
        <v>1</v>
      </c>
      <c r="B4" s="81">
        <v>3.1139318943023682</v>
      </c>
      <c r="C4" s="81">
        <v>2.7839245796203613</v>
      </c>
      <c r="D4" s="81">
        <v>3.4706063270568848</v>
      </c>
      <c r="E4" s="81">
        <v>4.3551607131958008</v>
      </c>
      <c r="F4" s="81">
        <v>3.2445924282073975</v>
      </c>
      <c r="G4" s="81">
        <v>4.3823237419128418</v>
      </c>
      <c r="H4" s="81">
        <v>5.5424556732177734</v>
      </c>
      <c r="I4" s="81">
        <v>5.9877643585205078</v>
      </c>
      <c r="J4" s="81">
        <v>5.916165828704834</v>
      </c>
      <c r="K4" s="81">
        <v>2.5547113418579102</v>
      </c>
      <c r="L4" s="81">
        <v>2.2048742771148682</v>
      </c>
      <c r="M4" s="81">
        <v>2.9409232139587402</v>
      </c>
      <c r="N4" s="81">
        <v>4.7429394721984863</v>
      </c>
      <c r="O4" s="81">
        <v>3.8090507984161377</v>
      </c>
      <c r="P4" s="81">
        <v>5.2102108001708984</v>
      </c>
      <c r="Q4" s="81">
        <v>3.3000040054321289</v>
      </c>
      <c r="R4" s="81">
        <v>3.4201357364654541</v>
      </c>
      <c r="S4" s="81">
        <v>3.4448785781860352</v>
      </c>
      <c r="T4" s="82"/>
    </row>
    <row r="5" spans="1:20" x14ac:dyDescent="0.3">
      <c r="A5" s="80" t="s">
        <v>0</v>
      </c>
      <c r="B5" s="81">
        <v>2.5421302318572998</v>
      </c>
      <c r="C5" s="81">
        <v>2.6596310138702393</v>
      </c>
      <c r="D5" s="81">
        <v>2.4317045211791992</v>
      </c>
      <c r="E5" s="81">
        <v>4.4095702171325684</v>
      </c>
      <c r="F5" s="81">
        <v>6.964085578918457</v>
      </c>
      <c r="G5" s="81">
        <v>5.3593077659606934</v>
      </c>
      <c r="H5" s="81">
        <v>6.1660709381103516</v>
      </c>
      <c r="I5" s="81">
        <v>5.3926630020141602</v>
      </c>
      <c r="J5" s="81">
        <v>5.4952292442321777</v>
      </c>
      <c r="K5" s="81">
        <v>4.7107629776000977</v>
      </c>
      <c r="L5" s="81">
        <v>4.581535816192627</v>
      </c>
      <c r="M5" s="81">
        <v>4.5952205657958984</v>
      </c>
      <c r="N5" s="81">
        <v>3.9605486392974854</v>
      </c>
      <c r="O5" s="81">
        <v>7.1773891448974609</v>
      </c>
      <c r="P5" s="81">
        <v>4.0002717971801758</v>
      </c>
      <c r="Q5" s="81">
        <v>2.3477463722229004</v>
      </c>
      <c r="R5" s="81">
        <v>2.4681355953216553</v>
      </c>
      <c r="S5" s="81">
        <v>2.3345499038696289</v>
      </c>
      <c r="T5" s="82"/>
    </row>
    <row r="6" spans="1:20" x14ac:dyDescent="0.3">
      <c r="A6" s="80" t="s">
        <v>8</v>
      </c>
      <c r="B6" s="81">
        <v>1.5732680559158325</v>
      </c>
      <c r="C6" s="81">
        <v>1.7524138689041138</v>
      </c>
      <c r="D6" s="81">
        <v>1.5458846092224121</v>
      </c>
      <c r="E6" s="81">
        <v>2.1812412738800049</v>
      </c>
      <c r="F6" s="81">
        <v>2.4405679702758789</v>
      </c>
      <c r="G6" s="81">
        <v>2.2456653118133545</v>
      </c>
      <c r="H6" s="81">
        <v>5.2240409851074219</v>
      </c>
      <c r="I6" s="81">
        <v>5.6289973258972168</v>
      </c>
      <c r="J6" s="81">
        <v>5.0748052597045898</v>
      </c>
      <c r="K6" s="81">
        <v>1.4100325107574463</v>
      </c>
      <c r="L6" s="81">
        <v>1.5640501976013184</v>
      </c>
      <c r="M6" s="81">
        <v>1.390599250793457</v>
      </c>
      <c r="N6" s="81">
        <v>2.3290615081787109</v>
      </c>
      <c r="O6" s="81">
        <v>2.5367960929870605</v>
      </c>
      <c r="P6" s="81">
        <v>2.4056377410888672</v>
      </c>
      <c r="Q6" s="81">
        <v>1.3801209926605225</v>
      </c>
      <c r="R6" s="81">
        <v>1.4750882387161255</v>
      </c>
      <c r="S6" s="81">
        <v>1.4665002822875977</v>
      </c>
      <c r="T6" s="82"/>
    </row>
    <row r="7" spans="1:20" x14ac:dyDescent="0.3">
      <c r="A7" s="80" t="s">
        <v>7</v>
      </c>
      <c r="B7" s="81">
        <v>1.5005370378494263</v>
      </c>
      <c r="C7" s="81">
        <v>1.6356663703918457</v>
      </c>
      <c r="D7" s="81">
        <v>1.3527928590774536</v>
      </c>
      <c r="E7" s="81">
        <v>1.5131487846374512</v>
      </c>
      <c r="F7" s="81">
        <v>1.6115777492523193</v>
      </c>
      <c r="G7" s="81">
        <v>1.4399484395980835</v>
      </c>
      <c r="H7" s="81">
        <v>3.3672957420349121</v>
      </c>
      <c r="I7" s="81">
        <v>3.5688364505767822</v>
      </c>
      <c r="J7" s="81">
        <v>3.2917439937591553</v>
      </c>
      <c r="K7" s="81">
        <v>1.591064453125</v>
      </c>
      <c r="L7" s="81">
        <v>1.8420087099075317</v>
      </c>
      <c r="M7" s="81">
        <v>1.3419359922409058</v>
      </c>
      <c r="N7" s="81">
        <v>1.0248461961746216</v>
      </c>
      <c r="O7" s="81">
        <v>1.1339492797851563</v>
      </c>
      <c r="P7" s="81">
        <v>0.96376150846481323</v>
      </c>
      <c r="Q7" s="81">
        <v>1.2055494785308838</v>
      </c>
      <c r="R7" s="81">
        <v>1.180554986000061</v>
      </c>
      <c r="S7" s="81">
        <v>1.3693463802337646</v>
      </c>
      <c r="T7" s="82"/>
    </row>
    <row r="8" spans="1:20" x14ac:dyDescent="0.3">
      <c r="A8" s="77" t="s">
        <v>21</v>
      </c>
      <c r="B8" s="83"/>
      <c r="C8" s="83"/>
      <c r="D8" s="83"/>
      <c r="E8" s="83"/>
      <c r="F8" s="83"/>
      <c r="G8" s="83"/>
      <c r="H8" s="83"/>
      <c r="I8" s="83"/>
      <c r="J8" s="83"/>
      <c r="K8" s="83"/>
      <c r="L8" s="83"/>
      <c r="M8" s="83"/>
      <c r="N8" s="83"/>
      <c r="O8" s="83"/>
      <c r="P8" s="83"/>
      <c r="S8" s="82"/>
    </row>
    <row r="9" spans="1:20" x14ac:dyDescent="0.3">
      <c r="A9" s="80" t="s">
        <v>1</v>
      </c>
      <c r="B9" s="81">
        <v>14.851922035217285</v>
      </c>
      <c r="C9" s="81">
        <v>16.854486465454102</v>
      </c>
      <c r="D9" s="81">
        <v>15.362579345703125</v>
      </c>
      <c r="E9" s="84"/>
      <c r="F9" s="84"/>
      <c r="G9" s="84"/>
      <c r="H9" s="84"/>
      <c r="I9" s="84"/>
      <c r="J9" s="84"/>
      <c r="K9" s="85"/>
      <c r="L9" s="85"/>
      <c r="M9" s="85"/>
      <c r="N9" s="84"/>
      <c r="O9" s="84"/>
      <c r="P9" s="84"/>
    </row>
    <row r="10" spans="1:20" x14ac:dyDescent="0.3">
      <c r="A10" s="80" t="s">
        <v>0</v>
      </c>
      <c r="B10" s="81">
        <v>2.7849581241607666</v>
      </c>
      <c r="C10" s="81">
        <v>5.1108808517456055</v>
      </c>
      <c r="D10" s="81">
        <v>5.6120038032531738</v>
      </c>
      <c r="E10" s="84"/>
      <c r="F10" s="84"/>
      <c r="G10" s="84"/>
      <c r="H10" s="84"/>
      <c r="I10" s="84"/>
      <c r="J10" s="84"/>
      <c r="K10" s="85"/>
      <c r="L10" s="85"/>
      <c r="M10" s="85"/>
      <c r="N10" s="84"/>
      <c r="O10" s="84"/>
      <c r="P10" s="84"/>
    </row>
    <row r="11" spans="1:20" x14ac:dyDescent="0.3">
      <c r="A11" s="80" t="s">
        <v>8</v>
      </c>
      <c r="B11" s="81">
        <v>3.5447771549224854</v>
      </c>
      <c r="C11" s="81">
        <v>3.4825935363769531</v>
      </c>
      <c r="D11" s="81">
        <v>3.6382899284362793</v>
      </c>
      <c r="E11" s="84"/>
      <c r="F11" s="84"/>
      <c r="G11" s="84"/>
      <c r="H11" s="84"/>
      <c r="I11" s="84"/>
      <c r="J11" s="84"/>
      <c r="K11" s="85"/>
      <c r="L11" s="85"/>
      <c r="M11" s="85"/>
      <c r="N11" s="84"/>
      <c r="O11" s="84"/>
      <c r="P11" s="84"/>
    </row>
    <row r="12" spans="1:20" x14ac:dyDescent="0.3">
      <c r="A12" s="80" t="s">
        <v>7</v>
      </c>
      <c r="B12" s="81">
        <v>3.0120105743408203</v>
      </c>
      <c r="C12" s="81">
        <v>2.9994442462921143</v>
      </c>
      <c r="D12" s="81">
        <v>2.8474199771881104</v>
      </c>
      <c r="E12" s="84"/>
      <c r="F12" s="84"/>
      <c r="G12" s="84"/>
      <c r="H12" s="84"/>
      <c r="I12" s="84"/>
      <c r="J12" s="84"/>
      <c r="K12" s="81">
        <v>2.9592635631561279</v>
      </c>
      <c r="L12" s="81">
        <v>2.9625744819641113</v>
      </c>
      <c r="M12" s="81">
        <v>2.7362282276153564</v>
      </c>
      <c r="N12" s="84"/>
      <c r="O12" s="84"/>
      <c r="P12" s="84"/>
    </row>
    <row r="13" spans="1:20" x14ac:dyDescent="0.3">
      <c r="A13" s="77" t="s">
        <v>6</v>
      </c>
      <c r="B13" s="86"/>
      <c r="C13" s="86"/>
      <c r="D13" s="86"/>
      <c r="E13" s="86"/>
      <c r="F13" s="86"/>
      <c r="G13" s="86"/>
      <c r="H13" s="86"/>
      <c r="I13" s="86"/>
      <c r="J13" s="86"/>
      <c r="K13" s="86"/>
      <c r="L13" s="86"/>
      <c r="M13" s="86"/>
      <c r="N13" s="86"/>
      <c r="O13" s="86"/>
      <c r="P13" s="86"/>
    </row>
    <row r="14" spans="1:20" x14ac:dyDescent="0.3">
      <c r="A14" s="80" t="s">
        <v>1</v>
      </c>
      <c r="B14" s="81">
        <v>6.5488953590393066</v>
      </c>
      <c r="C14" s="81">
        <v>6.766014575958252</v>
      </c>
      <c r="D14" s="81">
        <v>6.8205289840698242</v>
      </c>
      <c r="E14" s="84"/>
      <c r="F14" s="84"/>
      <c r="G14" s="84"/>
      <c r="H14" s="84"/>
      <c r="I14" s="84"/>
      <c r="J14" s="84"/>
      <c r="K14" s="81">
        <v>7.8102536201477051</v>
      </c>
      <c r="L14" s="81">
        <v>7.4706768989562988</v>
      </c>
      <c r="M14" s="81">
        <v>8.3004436492919922</v>
      </c>
      <c r="N14" s="84"/>
      <c r="O14" s="84"/>
      <c r="P14" s="84"/>
    </row>
    <row r="15" spans="1:20" x14ac:dyDescent="0.3">
      <c r="A15" s="80" t="s">
        <v>0</v>
      </c>
      <c r="B15" s="81">
        <v>2.7067546844482422</v>
      </c>
      <c r="C15" s="81">
        <v>2.8776242733001709</v>
      </c>
      <c r="D15" s="81">
        <v>2.3290910720825195</v>
      </c>
      <c r="E15" s="84"/>
      <c r="F15" s="84"/>
      <c r="G15" s="84"/>
      <c r="H15" s="84"/>
      <c r="I15" s="84"/>
      <c r="J15" s="84"/>
      <c r="K15" s="81">
        <v>2.764150857925415</v>
      </c>
      <c r="L15" s="81"/>
      <c r="M15" s="81">
        <v>2.8149104118347168</v>
      </c>
      <c r="N15" s="84"/>
      <c r="O15" s="84"/>
      <c r="P15" s="84"/>
    </row>
    <row r="16" spans="1:20" x14ac:dyDescent="0.3">
      <c r="A16" s="80" t="s">
        <v>8</v>
      </c>
      <c r="B16" s="81">
        <v>2.0285940170288086</v>
      </c>
      <c r="C16" s="81">
        <v>2.2226850986480713</v>
      </c>
      <c r="D16" s="81">
        <v>1.9890609979629517</v>
      </c>
      <c r="E16" s="84"/>
      <c r="F16" s="84"/>
      <c r="G16" s="84"/>
      <c r="H16" s="84"/>
      <c r="I16" s="84"/>
      <c r="J16" s="84"/>
      <c r="K16" s="81">
        <v>1.6696312427520752</v>
      </c>
      <c r="L16" s="81">
        <v>1.8358223438262939</v>
      </c>
      <c r="M16" s="81">
        <v>1.5918329954147339</v>
      </c>
      <c r="N16" s="84"/>
      <c r="O16" s="84"/>
      <c r="P16" s="84"/>
    </row>
    <row r="17" spans="1:19" x14ac:dyDescent="0.3">
      <c r="A17" s="80" t="s">
        <v>7</v>
      </c>
      <c r="B17" s="81">
        <v>2.0080018043518066</v>
      </c>
      <c r="C17" s="81">
        <v>2.0464949607849121</v>
      </c>
      <c r="D17" s="81">
        <v>1.8701814413070679</v>
      </c>
      <c r="E17" s="84"/>
      <c r="F17" s="84"/>
      <c r="G17" s="84"/>
      <c r="H17" s="84"/>
      <c r="I17" s="84"/>
      <c r="J17" s="84"/>
      <c r="K17" s="81">
        <v>1.8688455820083618</v>
      </c>
      <c r="L17" s="81">
        <v>1.9864578247070313</v>
      </c>
      <c r="M17" s="81">
        <v>1.7373881340026855</v>
      </c>
      <c r="N17" s="84"/>
      <c r="O17" s="84"/>
      <c r="P17" s="84"/>
    </row>
    <row r="18" spans="1:19" x14ac:dyDescent="0.3">
      <c r="A18" s="77" t="s">
        <v>9</v>
      </c>
      <c r="B18" s="86"/>
      <c r="C18" s="86"/>
      <c r="D18" s="86"/>
      <c r="E18" s="86"/>
      <c r="F18" s="86"/>
      <c r="G18" s="86"/>
      <c r="H18" s="86"/>
      <c r="I18" s="86"/>
      <c r="J18" s="86"/>
      <c r="K18" s="86"/>
      <c r="L18" s="86"/>
      <c r="M18" s="86"/>
      <c r="N18" s="86"/>
      <c r="O18" s="86"/>
      <c r="P18" s="86"/>
    </row>
    <row r="19" spans="1:19" x14ac:dyDescent="0.3">
      <c r="A19" s="80" t="s">
        <v>1</v>
      </c>
      <c r="B19" s="81">
        <v>5.2295284271240234</v>
      </c>
      <c r="C19" s="81">
        <v>5.9272842407226563</v>
      </c>
      <c r="D19" s="81">
        <v>5.4452333450317383</v>
      </c>
      <c r="E19" s="84"/>
      <c r="F19" s="84"/>
      <c r="G19" s="84"/>
      <c r="H19" s="84"/>
      <c r="I19" s="84"/>
      <c r="J19" s="84"/>
      <c r="K19" s="81">
        <v>6.5998635292053223</v>
      </c>
      <c r="L19" s="81">
        <v>6.4593262672424316</v>
      </c>
      <c r="M19" s="81">
        <v>7.0571756362915039</v>
      </c>
      <c r="N19" s="84"/>
      <c r="O19" s="84"/>
      <c r="P19" s="84"/>
    </row>
    <row r="20" spans="1:19" x14ac:dyDescent="0.3">
      <c r="A20" s="80" t="s">
        <v>0</v>
      </c>
      <c r="B20" s="81">
        <v>2.7491307258605957</v>
      </c>
      <c r="C20" s="81">
        <v>3.6310966014862061</v>
      </c>
      <c r="D20" s="81">
        <v>2.5447561740875244</v>
      </c>
      <c r="E20" s="84"/>
      <c r="F20" s="84"/>
      <c r="G20" s="84"/>
      <c r="H20" s="84"/>
      <c r="I20" s="84"/>
      <c r="J20" s="84"/>
      <c r="K20" s="81">
        <v>6.778010368347168</v>
      </c>
      <c r="L20" s="81">
        <v>4.9892673492431641</v>
      </c>
      <c r="M20" s="81">
        <v>6.3859672546386719</v>
      </c>
      <c r="N20" s="84"/>
      <c r="O20" s="84"/>
      <c r="P20" s="84"/>
    </row>
    <row r="21" spans="1:19" x14ac:dyDescent="0.3">
      <c r="A21" s="80" t="s">
        <v>8</v>
      </c>
      <c r="B21" s="81">
        <v>1.6048144102096558</v>
      </c>
      <c r="C21" s="81">
        <v>1.7751635313034058</v>
      </c>
      <c r="D21" s="81">
        <v>1.5875387191772461</v>
      </c>
      <c r="E21" s="84"/>
      <c r="F21" s="84"/>
      <c r="G21" s="84"/>
      <c r="H21" s="84"/>
      <c r="I21" s="84"/>
      <c r="J21" s="84"/>
      <c r="K21" s="81">
        <v>1.3836846351623535</v>
      </c>
      <c r="L21" s="81">
        <v>1.5144994258880615</v>
      </c>
      <c r="M21" s="81">
        <v>1.3596518039703369</v>
      </c>
      <c r="N21" s="84"/>
      <c r="O21" s="84"/>
      <c r="P21" s="84"/>
    </row>
    <row r="22" spans="1:19" x14ac:dyDescent="0.3">
      <c r="A22" s="80" t="s">
        <v>7</v>
      </c>
      <c r="B22" s="81">
        <v>2.7154674530029297</v>
      </c>
      <c r="C22" s="81">
        <v>2.8603842258453369</v>
      </c>
      <c r="D22" s="81">
        <v>2.4622797966003418</v>
      </c>
      <c r="E22" s="84"/>
      <c r="F22" s="84"/>
      <c r="G22" s="84"/>
      <c r="H22" s="84"/>
      <c r="I22" s="84"/>
      <c r="J22" s="84"/>
      <c r="K22" s="81">
        <v>2.6675996780395508</v>
      </c>
      <c r="L22" s="81">
        <v>2.8613228797912598</v>
      </c>
      <c r="M22" s="81">
        <v>2.42364501953125</v>
      </c>
      <c r="N22" s="84"/>
      <c r="O22" s="84"/>
      <c r="P22" s="84"/>
    </row>
    <row r="23" spans="1:19" x14ac:dyDescent="0.3">
      <c r="A23" s="77" t="s">
        <v>10</v>
      </c>
      <c r="B23" s="86"/>
      <c r="C23" s="86"/>
      <c r="D23" s="86"/>
      <c r="E23" s="86"/>
      <c r="F23" s="86"/>
      <c r="G23" s="86"/>
      <c r="H23" s="86"/>
      <c r="I23" s="86"/>
      <c r="J23" s="86"/>
      <c r="K23" s="86"/>
      <c r="L23" s="86"/>
      <c r="M23" s="86"/>
      <c r="N23" s="86"/>
      <c r="O23" s="86"/>
      <c r="P23" s="86"/>
    </row>
    <row r="24" spans="1:19" x14ac:dyDescent="0.3">
      <c r="A24" s="80" t="s">
        <v>1</v>
      </c>
      <c r="B24" s="81">
        <v>2.1536321640014648</v>
      </c>
      <c r="C24" s="81">
        <v>1.8169773817062378</v>
      </c>
      <c r="D24" s="81">
        <v>2.509521484375</v>
      </c>
      <c r="E24" s="84"/>
      <c r="F24" s="84"/>
      <c r="G24" s="84"/>
      <c r="H24" s="84"/>
      <c r="I24" s="84"/>
      <c r="J24" s="84"/>
      <c r="K24" s="81">
        <v>2.0358011722564697</v>
      </c>
      <c r="L24" s="81">
        <v>1.6815512180328369</v>
      </c>
      <c r="M24" s="81">
        <v>2.3956477642059326</v>
      </c>
      <c r="N24" s="84"/>
      <c r="O24" s="84"/>
      <c r="P24" s="84"/>
    </row>
    <row r="25" spans="1:19" x14ac:dyDescent="0.3">
      <c r="A25" s="80" t="s">
        <v>0</v>
      </c>
      <c r="B25" s="81">
        <v>2.367286205291748</v>
      </c>
      <c r="C25" s="81">
        <v>2.2687177658081055</v>
      </c>
      <c r="D25" s="81">
        <v>2.3820562362670898</v>
      </c>
      <c r="E25" s="84"/>
      <c r="F25" s="84"/>
      <c r="G25" s="84"/>
      <c r="H25" s="84"/>
      <c r="I25" s="84"/>
      <c r="J25" s="84"/>
      <c r="K25" s="81">
        <v>3.5652875900268555</v>
      </c>
      <c r="L25" s="81">
        <v>5.0746030807495117</v>
      </c>
      <c r="M25" s="81">
        <v>4.2407917976379395</v>
      </c>
      <c r="N25" s="84"/>
      <c r="O25" s="84"/>
      <c r="P25" s="84"/>
    </row>
    <row r="26" spans="1:19" x14ac:dyDescent="0.3">
      <c r="A26" s="80" t="s">
        <v>8</v>
      </c>
      <c r="B26" s="81">
        <v>1.4726192951202393</v>
      </c>
      <c r="C26" s="81">
        <v>1.6727395057678223</v>
      </c>
      <c r="D26" s="81">
        <v>1.4285227060317993</v>
      </c>
      <c r="E26" s="84"/>
      <c r="F26" s="84"/>
      <c r="G26" s="84"/>
      <c r="H26" s="84"/>
      <c r="I26" s="84"/>
      <c r="J26" s="84"/>
      <c r="K26" s="81">
        <v>1.4241534471511841</v>
      </c>
      <c r="L26" s="81">
        <v>1.6014784574508667</v>
      </c>
      <c r="M26" s="81">
        <v>1.3873614072799683</v>
      </c>
      <c r="N26" s="84"/>
      <c r="O26" s="84"/>
      <c r="P26" s="84"/>
    </row>
    <row r="27" spans="1:19" x14ac:dyDescent="0.3">
      <c r="A27" s="80" t="s">
        <v>7</v>
      </c>
      <c r="B27" s="81">
        <v>1.4892137050628662</v>
      </c>
      <c r="C27" s="81">
        <v>1.8746083974838257</v>
      </c>
      <c r="D27" s="81">
        <v>1.1711461544036865</v>
      </c>
      <c r="E27" s="84"/>
      <c r="F27" s="84"/>
      <c r="G27" s="84"/>
      <c r="H27" s="84"/>
      <c r="I27" s="84"/>
      <c r="J27" s="84"/>
      <c r="K27" s="81">
        <v>1.3369548320770264</v>
      </c>
      <c r="L27" s="81">
        <v>1.7189130783081055</v>
      </c>
      <c r="M27" s="81">
        <v>1.0916857719421387</v>
      </c>
      <c r="N27" s="84"/>
      <c r="O27" s="84"/>
      <c r="P27" s="84"/>
    </row>
    <row r="28" spans="1:19" x14ac:dyDescent="0.3">
      <c r="A28" s="77" t="s">
        <v>11</v>
      </c>
      <c r="B28" s="86"/>
      <c r="C28" s="86"/>
      <c r="D28" s="86"/>
      <c r="E28" s="86"/>
      <c r="F28" s="86"/>
      <c r="G28" s="86"/>
      <c r="H28" s="86"/>
      <c r="I28" s="86"/>
      <c r="J28" s="86"/>
      <c r="K28" s="86"/>
      <c r="L28" s="86"/>
      <c r="M28" s="86"/>
      <c r="N28" s="86"/>
      <c r="O28" s="86"/>
      <c r="P28" s="86"/>
    </row>
    <row r="29" spans="1:19" x14ac:dyDescent="0.3">
      <c r="A29" s="80" t="s">
        <v>1</v>
      </c>
      <c r="B29" s="81">
        <v>3.5503137111663818</v>
      </c>
      <c r="C29" s="81">
        <v>3.5176305770874023</v>
      </c>
      <c r="D29" s="81">
        <v>3.760547399520874</v>
      </c>
      <c r="E29" s="84"/>
      <c r="F29" s="84"/>
      <c r="G29" s="84"/>
      <c r="H29" s="84"/>
      <c r="I29" s="84"/>
      <c r="J29" s="84"/>
      <c r="K29" s="81">
        <v>3.2883565425872803</v>
      </c>
      <c r="L29" s="81">
        <v>2.8659846782684326</v>
      </c>
      <c r="M29" s="81">
        <v>3.4643511772155762</v>
      </c>
      <c r="N29" s="84"/>
      <c r="O29" s="84"/>
      <c r="P29" s="84"/>
    </row>
    <row r="30" spans="1:19" x14ac:dyDescent="0.3">
      <c r="A30" s="80" t="s">
        <v>0</v>
      </c>
      <c r="B30" s="81">
        <v>2.725226879119873</v>
      </c>
      <c r="C30" s="81">
        <v>4.0773930549621582</v>
      </c>
      <c r="D30" s="81">
        <v>2.798029899597168</v>
      </c>
      <c r="E30" s="84"/>
      <c r="F30" s="84"/>
      <c r="G30" s="84"/>
      <c r="H30" s="84"/>
      <c r="I30" s="84"/>
      <c r="J30" s="84"/>
      <c r="K30" s="81">
        <v>5.5664834976196289</v>
      </c>
      <c r="L30" s="81">
        <v>3.5279278755187988</v>
      </c>
      <c r="M30" s="81">
        <v>4.5984077453613281</v>
      </c>
      <c r="N30" s="84"/>
      <c r="O30" s="84"/>
      <c r="P30" s="84"/>
    </row>
    <row r="31" spans="1:19" x14ac:dyDescent="0.3">
      <c r="A31" s="80" t="s">
        <v>8</v>
      </c>
      <c r="B31" s="81">
        <v>1.51823890209198</v>
      </c>
      <c r="C31" s="81">
        <v>1.6747640371322632</v>
      </c>
      <c r="D31" s="81">
        <v>1.5188944339752197</v>
      </c>
      <c r="E31" s="84"/>
      <c r="F31" s="84"/>
      <c r="G31" s="84"/>
      <c r="H31" s="84"/>
      <c r="I31" s="84"/>
      <c r="J31" s="84"/>
      <c r="K31" s="81">
        <v>1.3707523345947266</v>
      </c>
      <c r="L31" s="81">
        <v>1.5075454711914063</v>
      </c>
      <c r="M31" s="81">
        <v>1.3859739303588867</v>
      </c>
      <c r="N31" s="84"/>
      <c r="O31" s="84"/>
      <c r="P31" s="84"/>
    </row>
    <row r="32" spans="1:19" x14ac:dyDescent="0.3">
      <c r="A32" s="80" t="s">
        <v>7</v>
      </c>
      <c r="B32" s="81">
        <v>1.4699540138244629</v>
      </c>
      <c r="C32" s="81">
        <v>1.6096559762954712</v>
      </c>
      <c r="D32" s="81">
        <v>1.3005015850067139</v>
      </c>
      <c r="E32" s="84"/>
      <c r="F32" s="84"/>
      <c r="G32" s="84"/>
      <c r="H32" s="84"/>
      <c r="I32" s="84"/>
      <c r="J32" s="84"/>
      <c r="K32" s="81">
        <v>1.2958649396896362</v>
      </c>
      <c r="L32" s="81">
        <v>1.4970886707305908</v>
      </c>
      <c r="M32" s="81">
        <v>1.1084741353988647</v>
      </c>
      <c r="N32" s="84"/>
      <c r="O32" s="84"/>
      <c r="P32" s="84"/>
      <c r="S32" s="87"/>
    </row>
    <row r="33" spans="1:16" x14ac:dyDescent="0.3">
      <c r="A33" s="77" t="s">
        <v>12</v>
      </c>
      <c r="B33" s="86"/>
      <c r="C33" s="86"/>
      <c r="D33" s="86"/>
      <c r="E33" s="86"/>
      <c r="F33" s="86"/>
      <c r="G33" s="86"/>
      <c r="H33" s="86"/>
      <c r="I33" s="86"/>
      <c r="J33" s="86"/>
      <c r="K33" s="86"/>
      <c r="L33" s="86"/>
      <c r="M33" s="86"/>
      <c r="N33" s="86"/>
      <c r="O33" s="86"/>
      <c r="P33" s="86"/>
    </row>
    <row r="34" spans="1:16" x14ac:dyDescent="0.3">
      <c r="A34" s="80" t="s">
        <v>1</v>
      </c>
      <c r="B34" s="81">
        <v>3.995741605758667</v>
      </c>
      <c r="C34" s="81">
        <v>3.5136497020721436</v>
      </c>
      <c r="D34" s="81">
        <v>4.0445137023925781</v>
      </c>
      <c r="E34" s="84"/>
      <c r="F34" s="84"/>
      <c r="G34" s="84"/>
      <c r="H34" s="84"/>
      <c r="I34" s="84"/>
      <c r="J34" s="84"/>
      <c r="K34" s="81">
        <v>5.7478799819946289</v>
      </c>
      <c r="L34" s="81">
        <v>6.051140308380127</v>
      </c>
      <c r="M34" s="81">
        <v>5.730720043182373</v>
      </c>
      <c r="N34" s="84"/>
      <c r="O34" s="84"/>
      <c r="P34" s="84"/>
    </row>
    <row r="35" spans="1:16" x14ac:dyDescent="0.3">
      <c r="A35" s="80" t="s">
        <v>0</v>
      </c>
      <c r="B35" s="81">
        <v>3.46661376953125</v>
      </c>
      <c r="C35" s="81"/>
      <c r="D35" s="81">
        <v>1.2359110116958618</v>
      </c>
      <c r="E35" s="84"/>
      <c r="F35" s="84"/>
      <c r="G35" s="84"/>
      <c r="H35" s="84"/>
      <c r="I35" s="84"/>
      <c r="J35" s="84"/>
      <c r="K35" s="81">
        <v>4.8389463424682617</v>
      </c>
      <c r="L35" s="81"/>
      <c r="M35" s="81"/>
      <c r="N35" s="84"/>
      <c r="O35" s="84"/>
      <c r="P35" s="84"/>
    </row>
    <row r="36" spans="1:16" x14ac:dyDescent="0.3">
      <c r="A36" s="80" t="s">
        <v>8</v>
      </c>
      <c r="B36" s="81">
        <v>3.059685230255127</v>
      </c>
      <c r="C36" s="81">
        <v>3.3365044593811035</v>
      </c>
      <c r="D36" s="81">
        <v>3.1333839893341064</v>
      </c>
      <c r="E36" s="84"/>
      <c r="F36" s="84"/>
      <c r="G36" s="84"/>
      <c r="H36" s="84"/>
      <c r="I36" s="84"/>
      <c r="J36" s="84"/>
      <c r="K36" s="81">
        <v>2.5581941604614258</v>
      </c>
      <c r="L36" s="81">
        <v>2.6605722904205322</v>
      </c>
      <c r="M36" s="81">
        <v>2.7188608646392822</v>
      </c>
      <c r="N36" s="84"/>
      <c r="O36" s="84"/>
      <c r="P36" s="84"/>
    </row>
    <row r="37" spans="1:16" x14ac:dyDescent="0.3">
      <c r="A37" s="80" t="s">
        <v>7</v>
      </c>
      <c r="B37" s="81">
        <v>1.3189395666122437</v>
      </c>
      <c r="C37" s="81">
        <v>1.3765841722488403</v>
      </c>
      <c r="D37" s="81">
        <v>1.2534741163253784</v>
      </c>
      <c r="E37" s="84"/>
      <c r="F37" s="84"/>
      <c r="G37" s="84"/>
      <c r="H37" s="84"/>
      <c r="I37" s="84"/>
      <c r="J37" s="84"/>
      <c r="K37" s="81">
        <v>1.588798999786377</v>
      </c>
      <c r="L37" s="81">
        <v>1.5815796852111816</v>
      </c>
      <c r="M37" s="81">
        <v>1.4571603536605835</v>
      </c>
      <c r="N37" s="84"/>
      <c r="O37" s="84"/>
      <c r="P37" s="84"/>
    </row>
    <row r="38" spans="1:16" x14ac:dyDescent="0.3">
      <c r="A38" s="77" t="s">
        <v>17</v>
      </c>
      <c r="B38" s="86"/>
      <c r="C38" s="86"/>
      <c r="D38" s="86"/>
      <c r="E38" s="86"/>
      <c r="F38" s="86"/>
      <c r="G38" s="86"/>
      <c r="H38" s="86"/>
      <c r="I38" s="86"/>
      <c r="J38" s="86"/>
      <c r="K38" s="86"/>
      <c r="L38" s="86"/>
      <c r="M38" s="86"/>
      <c r="N38" s="86"/>
      <c r="O38" s="86"/>
      <c r="P38" s="86"/>
    </row>
    <row r="39" spans="1:16" x14ac:dyDescent="0.3">
      <c r="A39" s="80" t="s">
        <v>1</v>
      </c>
      <c r="B39" s="85">
        <v>3.2367115020751953</v>
      </c>
      <c r="C39" s="85">
        <v>2.6104750633239746</v>
      </c>
      <c r="D39" s="85">
        <v>3.8320128917694092</v>
      </c>
      <c r="E39" s="88"/>
      <c r="F39" s="84"/>
      <c r="G39" s="84"/>
      <c r="H39" s="84"/>
      <c r="I39" s="84"/>
      <c r="J39" s="84"/>
      <c r="K39" s="84"/>
      <c r="L39" s="84"/>
      <c r="M39" s="84"/>
      <c r="N39" s="84"/>
      <c r="O39" s="84"/>
      <c r="P39" s="84"/>
    </row>
    <row r="40" spans="1:16" x14ac:dyDescent="0.3">
      <c r="A40" s="80" t="s">
        <v>0</v>
      </c>
      <c r="B40" s="89"/>
      <c r="C40" s="89"/>
      <c r="D40" s="89"/>
      <c r="E40" s="89"/>
      <c r="F40" s="89"/>
      <c r="G40" s="89"/>
      <c r="H40" s="89"/>
      <c r="I40" s="89"/>
      <c r="J40" s="89"/>
      <c r="K40" s="89"/>
      <c r="L40" s="89"/>
      <c r="M40" s="89"/>
      <c r="N40" s="89"/>
      <c r="O40" s="89"/>
      <c r="P40" s="89"/>
    </row>
    <row r="41" spans="1:16" x14ac:dyDescent="0.3">
      <c r="A41" s="80" t="s">
        <v>8</v>
      </c>
      <c r="B41" s="89"/>
      <c r="C41" s="89"/>
      <c r="D41" s="89"/>
      <c r="E41" s="89"/>
      <c r="F41" s="89"/>
      <c r="G41" s="89"/>
      <c r="H41" s="89"/>
      <c r="I41" s="89"/>
      <c r="J41" s="89"/>
      <c r="K41" s="89"/>
      <c r="L41" s="89"/>
      <c r="M41" s="89"/>
      <c r="N41" s="89"/>
      <c r="O41" s="89"/>
      <c r="P41" s="89"/>
    </row>
    <row r="42" spans="1:16" x14ac:dyDescent="0.3">
      <c r="A42" s="80" t="s">
        <v>7</v>
      </c>
      <c r="B42" s="89"/>
      <c r="C42" s="89"/>
      <c r="D42" s="89"/>
      <c r="E42" s="89"/>
      <c r="F42" s="89"/>
      <c r="G42" s="89"/>
      <c r="H42" s="89"/>
      <c r="I42" s="89"/>
      <c r="J42" s="89"/>
      <c r="K42" s="89"/>
      <c r="L42" s="89"/>
      <c r="M42" s="89"/>
      <c r="N42" s="89"/>
      <c r="O42" s="89"/>
      <c r="P42" s="89"/>
    </row>
    <row r="43" spans="1:16" x14ac:dyDescent="0.3">
      <c r="A43" s="77" t="s">
        <v>38</v>
      </c>
      <c r="B43" s="86"/>
      <c r="C43" s="86"/>
      <c r="D43" s="86"/>
      <c r="E43" s="86"/>
      <c r="F43" s="86"/>
      <c r="G43" s="86"/>
      <c r="H43" s="86"/>
      <c r="I43" s="86"/>
      <c r="J43" s="86"/>
      <c r="K43" s="86"/>
      <c r="L43" s="86"/>
      <c r="M43" s="86"/>
      <c r="N43" s="86"/>
      <c r="O43" s="86"/>
      <c r="P43" s="86"/>
    </row>
    <row r="44" spans="1:16" x14ac:dyDescent="0.3">
      <c r="A44" s="80" t="s">
        <v>1</v>
      </c>
      <c r="B44" s="85">
        <v>2.8757975101470947</v>
      </c>
      <c r="C44" s="85">
        <v>3.4172220230102539</v>
      </c>
      <c r="D44" s="85">
        <v>2.9478490352630615</v>
      </c>
      <c r="E44" s="84"/>
      <c r="F44" s="84"/>
      <c r="G44" s="84"/>
      <c r="H44" s="84"/>
      <c r="I44" s="84"/>
      <c r="J44" s="84"/>
      <c r="K44" s="84"/>
      <c r="L44" s="88"/>
      <c r="M44" s="84"/>
      <c r="N44" s="84"/>
      <c r="O44" s="84"/>
      <c r="P44" s="84"/>
    </row>
    <row r="45" spans="1:16" x14ac:dyDescent="0.3">
      <c r="A45" s="80" t="s">
        <v>0</v>
      </c>
      <c r="B45" s="89"/>
      <c r="C45" s="89"/>
      <c r="D45" s="89"/>
      <c r="E45" s="89"/>
      <c r="F45" s="89"/>
      <c r="G45" s="89"/>
      <c r="H45" s="89"/>
      <c r="I45" s="89"/>
      <c r="J45" s="89"/>
      <c r="K45" s="89"/>
      <c r="L45" s="89"/>
      <c r="M45" s="89"/>
      <c r="N45" s="89"/>
      <c r="O45" s="89"/>
      <c r="P45" s="89"/>
    </row>
    <row r="46" spans="1:16" x14ac:dyDescent="0.3">
      <c r="A46" s="80" t="s">
        <v>8</v>
      </c>
      <c r="B46" s="89"/>
      <c r="C46" s="89"/>
      <c r="D46" s="89"/>
      <c r="E46" s="89"/>
      <c r="F46" s="89"/>
      <c r="G46" s="89"/>
      <c r="H46" s="89"/>
      <c r="I46" s="89"/>
      <c r="J46" s="89"/>
      <c r="K46" s="89"/>
      <c r="L46" s="89"/>
      <c r="M46" s="89"/>
      <c r="N46" s="89"/>
      <c r="O46" s="89"/>
      <c r="P46" s="89"/>
    </row>
    <row r="47" spans="1:16" x14ac:dyDescent="0.3">
      <c r="A47" s="80" t="s">
        <v>7</v>
      </c>
      <c r="B47" s="89"/>
      <c r="C47" s="89"/>
      <c r="D47" s="89"/>
      <c r="E47" s="89"/>
      <c r="F47" s="89"/>
      <c r="G47" s="89"/>
      <c r="H47" s="89"/>
      <c r="I47" s="89"/>
      <c r="J47" s="89"/>
      <c r="K47" s="89"/>
      <c r="L47" s="89"/>
      <c r="M47" s="89"/>
      <c r="N47" s="89"/>
      <c r="O47" s="89"/>
      <c r="P47" s="89"/>
    </row>
    <row r="48" spans="1:16" x14ac:dyDescent="0.3">
      <c r="A48" s="77" t="s">
        <v>19</v>
      </c>
      <c r="B48" s="86"/>
      <c r="C48" s="86"/>
      <c r="D48" s="86"/>
      <c r="E48" s="86"/>
      <c r="F48" s="86"/>
      <c r="G48" s="86"/>
      <c r="H48" s="86"/>
      <c r="I48" s="86"/>
      <c r="J48" s="86"/>
      <c r="K48" s="86"/>
      <c r="L48" s="86"/>
      <c r="M48" s="86"/>
      <c r="N48" s="86"/>
      <c r="O48" s="86"/>
      <c r="P48" s="86"/>
    </row>
    <row r="49" spans="1:16" x14ac:dyDescent="0.3">
      <c r="A49" s="80" t="s">
        <v>1</v>
      </c>
      <c r="B49" s="85">
        <v>2.4477801322937012</v>
      </c>
      <c r="C49" s="85">
        <v>2.2444918155670166</v>
      </c>
      <c r="D49" s="85">
        <v>2.5966160297393799</v>
      </c>
      <c r="E49" s="84"/>
      <c r="F49" s="84"/>
      <c r="G49" s="84"/>
      <c r="H49" s="84"/>
      <c r="I49" s="84"/>
      <c r="J49" s="84"/>
      <c r="K49" s="84"/>
      <c r="L49" s="84"/>
      <c r="M49" s="84"/>
      <c r="N49" s="84"/>
      <c r="O49" s="84"/>
      <c r="P49" s="84"/>
    </row>
    <row r="50" spans="1:16" x14ac:dyDescent="0.3">
      <c r="A50" s="80" t="s">
        <v>0</v>
      </c>
      <c r="B50" s="85">
        <v>2.4216318130493164</v>
      </c>
      <c r="C50" s="85">
        <v>2.5911238193511963</v>
      </c>
      <c r="D50" s="85">
        <v>2.253326416015625</v>
      </c>
      <c r="E50" s="84"/>
      <c r="F50" s="84"/>
      <c r="G50" s="84"/>
      <c r="H50" s="84"/>
      <c r="I50" s="84"/>
      <c r="J50" s="84"/>
      <c r="K50" s="84"/>
      <c r="L50" s="84"/>
      <c r="M50" s="84"/>
      <c r="N50" s="84"/>
      <c r="O50" s="84"/>
      <c r="P50" s="84"/>
    </row>
    <row r="51" spans="1:16" x14ac:dyDescent="0.3">
      <c r="A51" s="80" t="s">
        <v>8</v>
      </c>
      <c r="B51" s="85">
        <v>1.2683216333389282</v>
      </c>
      <c r="C51" s="85">
        <v>1.3663220405578613</v>
      </c>
      <c r="D51" s="85">
        <v>1.2482460737228394</v>
      </c>
      <c r="E51" s="84"/>
      <c r="F51" s="84"/>
      <c r="G51" s="84"/>
      <c r="H51" s="84"/>
      <c r="I51" s="84"/>
      <c r="J51" s="84"/>
      <c r="K51" s="84"/>
      <c r="L51" s="84"/>
      <c r="M51" s="84"/>
      <c r="N51" s="88"/>
      <c r="O51" s="84"/>
      <c r="P51" s="84"/>
    </row>
    <row r="52" spans="1:16" x14ac:dyDescent="0.3">
      <c r="A52" s="80" t="s">
        <v>7</v>
      </c>
      <c r="B52" s="85">
        <v>1.2848911285400391</v>
      </c>
      <c r="C52" s="85">
        <v>1.4736829996109009</v>
      </c>
      <c r="D52" s="85">
        <v>1.0033829212188721</v>
      </c>
      <c r="E52" s="84"/>
      <c r="F52" s="84"/>
      <c r="G52" s="84"/>
      <c r="H52" s="84"/>
      <c r="I52" s="84"/>
      <c r="J52" s="84"/>
      <c r="K52" s="84"/>
      <c r="L52" s="84"/>
      <c r="M52" s="84"/>
      <c r="N52" s="84"/>
      <c r="O52" s="84"/>
      <c r="P52" s="84"/>
    </row>
    <row r="53" spans="1:16" x14ac:dyDescent="0.3">
      <c r="A53" s="77" t="s">
        <v>20</v>
      </c>
      <c r="B53" s="86"/>
      <c r="C53" s="86"/>
      <c r="D53" s="86"/>
      <c r="E53" s="86"/>
      <c r="F53" s="86"/>
      <c r="G53" s="86"/>
      <c r="H53" s="86"/>
      <c r="I53" s="86"/>
      <c r="J53" s="86"/>
      <c r="K53" s="86"/>
      <c r="L53" s="86"/>
      <c r="M53" s="86"/>
      <c r="N53" s="86"/>
      <c r="O53" s="86"/>
      <c r="P53" s="86"/>
    </row>
    <row r="54" spans="1:16" x14ac:dyDescent="0.3">
      <c r="A54" s="80" t="s">
        <v>1</v>
      </c>
      <c r="B54" s="85">
        <v>3.7706418037414551</v>
      </c>
      <c r="C54" s="85">
        <v>3.1044409275054932</v>
      </c>
      <c r="D54" s="85">
        <v>4.189356803894043</v>
      </c>
      <c r="E54" s="85">
        <v>4.2630805969238281</v>
      </c>
      <c r="F54" s="85">
        <v>3.0009026527404785</v>
      </c>
      <c r="G54" s="85">
        <v>4.7268176078796387</v>
      </c>
      <c r="H54" s="85">
        <v>6.2130093574523926</v>
      </c>
      <c r="I54" s="85">
        <v>6.4070210456848145</v>
      </c>
      <c r="J54" s="85">
        <v>6.5054898262023926</v>
      </c>
      <c r="K54" s="85">
        <v>3.1428196430206299</v>
      </c>
      <c r="L54" s="85">
        <v>2.5491738319396973</v>
      </c>
      <c r="M54" s="85">
        <v>3.4974093437194824</v>
      </c>
      <c r="N54" s="85">
        <v>4.7874002456665039</v>
      </c>
      <c r="O54" s="85">
        <v>3.8067824840545654</v>
      </c>
      <c r="P54" s="85">
        <v>5.1050200462341309</v>
      </c>
    </row>
    <row r="55" spans="1:16" x14ac:dyDescent="0.3">
      <c r="A55" s="80" t="s">
        <v>0</v>
      </c>
      <c r="B55" s="85">
        <v>2.5934526920318604</v>
      </c>
      <c r="C55" s="85">
        <v>2.6788721084594727</v>
      </c>
      <c r="D55" s="85">
        <v>2.3598403930664063</v>
      </c>
      <c r="E55" s="85">
        <v>4.5940837860107422</v>
      </c>
      <c r="F55" s="85">
        <v>7.036463737487793</v>
      </c>
      <c r="G55" s="85">
        <v>5.4671463966369629</v>
      </c>
      <c r="H55" s="85">
        <v>6.2093453407287598</v>
      </c>
      <c r="I55" s="85">
        <v>5.4021162986755371</v>
      </c>
      <c r="J55" s="85">
        <v>5.7356624603271484</v>
      </c>
      <c r="K55" s="85">
        <v>5.0322022438049316</v>
      </c>
      <c r="L55" s="85">
        <v>4.7069306373596191</v>
      </c>
      <c r="M55" s="85">
        <v>4.0519814491271973</v>
      </c>
      <c r="N55" s="85">
        <v>3.9605486392974854</v>
      </c>
      <c r="O55" s="85">
        <v>7.1773891448974609</v>
      </c>
      <c r="P55" s="85">
        <v>3.5443594455718994</v>
      </c>
    </row>
    <row r="56" spans="1:16" x14ac:dyDescent="0.3">
      <c r="A56" s="80" t="s">
        <v>8</v>
      </c>
      <c r="B56" s="85">
        <v>1.8289793729782104</v>
      </c>
      <c r="C56" s="85">
        <v>1.9818729162216187</v>
      </c>
      <c r="D56" s="85">
        <v>1.7387579679489136</v>
      </c>
      <c r="E56" s="85">
        <v>3.0004158020019531</v>
      </c>
      <c r="F56" s="85">
        <v>3.3222548961639404</v>
      </c>
      <c r="G56" s="85">
        <v>2.9453730583190918</v>
      </c>
      <c r="H56" s="85">
        <v>5.5390419960021973</v>
      </c>
      <c r="I56" s="85">
        <v>6.1219372749328613</v>
      </c>
      <c r="J56" s="85">
        <v>5.1892828941345215</v>
      </c>
      <c r="K56" s="85">
        <v>1.6331356763839722</v>
      </c>
      <c r="L56" s="85">
        <v>1.7619849443435669</v>
      </c>
      <c r="M56" s="85">
        <v>1.558862566947937</v>
      </c>
      <c r="N56" s="85">
        <v>2.313568115234375</v>
      </c>
      <c r="O56" s="85">
        <v>2.5266149044036865</v>
      </c>
      <c r="P56" s="85">
        <v>2.3414573669433594</v>
      </c>
    </row>
    <row r="57" spans="1:16" x14ac:dyDescent="0.3">
      <c r="A57" s="80" t="s">
        <v>7</v>
      </c>
      <c r="B57" s="85">
        <v>1.5437687635421753</v>
      </c>
      <c r="C57" s="85">
        <v>1.659893274307251</v>
      </c>
      <c r="D57" s="85">
        <v>1.3686867952346802</v>
      </c>
      <c r="E57" s="85">
        <v>1.5264846086502075</v>
      </c>
      <c r="F57" s="85">
        <v>1.6224640607833862</v>
      </c>
      <c r="G57" s="85">
        <v>1.4408011436462402</v>
      </c>
      <c r="H57" s="85">
        <v>3.8544774055480957</v>
      </c>
      <c r="I57" s="85">
        <v>3.9787285327911377</v>
      </c>
      <c r="J57" s="85">
        <v>3.6065537929534912</v>
      </c>
      <c r="K57" s="85">
        <v>1.6866030693054199</v>
      </c>
      <c r="L57" s="85">
        <v>1.862194299697876</v>
      </c>
      <c r="M57" s="85">
        <v>1.5017745494842529</v>
      </c>
      <c r="N57" s="85">
        <v>1.0264812707901001</v>
      </c>
      <c r="O57" s="85">
        <v>1.1292692422866821</v>
      </c>
      <c r="P57" s="85">
        <v>0.94105333089828491</v>
      </c>
    </row>
    <row r="58" spans="1:16" x14ac:dyDescent="0.3">
      <c r="A58" s="90" t="s">
        <v>18</v>
      </c>
      <c r="B58" s="91"/>
      <c r="C58" s="91"/>
      <c r="D58" s="91"/>
      <c r="E58" s="91"/>
      <c r="F58" s="91"/>
      <c r="G58" s="91"/>
      <c r="H58" s="91"/>
      <c r="I58" s="91"/>
      <c r="J58" s="91"/>
      <c r="K58" s="91"/>
      <c r="L58" s="91"/>
      <c r="M58" s="91"/>
      <c r="N58" s="91"/>
      <c r="O58" s="91"/>
      <c r="P58" s="91"/>
    </row>
    <row r="59" spans="1:16" x14ac:dyDescent="0.3">
      <c r="A59" s="80" t="s">
        <v>1</v>
      </c>
      <c r="B59" s="85">
        <v>3.7582149505615234</v>
      </c>
      <c r="C59" s="85">
        <v>4.4564642906188965</v>
      </c>
      <c r="D59" s="85">
        <v>3.7347595691680908</v>
      </c>
      <c r="E59" s="84"/>
      <c r="F59" s="84"/>
      <c r="G59" s="84"/>
      <c r="H59" s="84"/>
      <c r="I59" s="84"/>
      <c r="J59" s="84"/>
      <c r="K59" s="84"/>
      <c r="L59" s="84"/>
      <c r="M59" s="84"/>
      <c r="N59" s="84"/>
      <c r="O59" s="84"/>
      <c r="P59" s="84"/>
    </row>
    <row r="60" spans="1:16" x14ac:dyDescent="0.3">
      <c r="A60" s="80" t="s">
        <v>0</v>
      </c>
      <c r="B60" s="85">
        <v>3.0925664901733398</v>
      </c>
      <c r="C60" s="85">
        <v>3.3096444606781006</v>
      </c>
      <c r="D60" s="85">
        <v>3.0459311008453369</v>
      </c>
      <c r="E60" s="84"/>
      <c r="F60" s="84"/>
      <c r="G60" s="84"/>
      <c r="H60" s="84"/>
      <c r="I60" s="84"/>
      <c r="J60" s="84"/>
      <c r="K60" s="84"/>
      <c r="L60" s="84"/>
      <c r="M60" s="84"/>
      <c r="N60" s="84"/>
      <c r="O60" s="84"/>
      <c r="P60" s="84"/>
    </row>
    <row r="61" spans="1:16" x14ac:dyDescent="0.3">
      <c r="A61" s="80" t="s">
        <v>8</v>
      </c>
      <c r="B61" s="85">
        <v>1.8901402950286865</v>
      </c>
      <c r="C61" s="85">
        <v>2.2419943809509277</v>
      </c>
      <c r="D61" s="85">
        <v>1.6967930793762207</v>
      </c>
      <c r="E61" s="84"/>
      <c r="F61" s="84"/>
      <c r="G61" s="84"/>
      <c r="H61" s="84"/>
      <c r="I61" s="84"/>
      <c r="J61" s="84"/>
      <c r="K61" s="84"/>
      <c r="L61" s="84"/>
      <c r="M61" s="84"/>
      <c r="N61" s="84"/>
      <c r="O61" s="84"/>
      <c r="P61" s="84"/>
    </row>
    <row r="62" spans="1:16" x14ac:dyDescent="0.3">
      <c r="A62" s="80" t="s">
        <v>7</v>
      </c>
      <c r="B62" s="85">
        <v>1.4309518337249756</v>
      </c>
      <c r="C62" s="85">
        <v>1.4362643957138062</v>
      </c>
      <c r="D62" s="85">
        <v>1.3022631406784058</v>
      </c>
      <c r="E62" s="84"/>
      <c r="F62" s="84"/>
      <c r="G62" s="84"/>
      <c r="H62" s="84"/>
      <c r="I62" s="84"/>
      <c r="J62" s="84"/>
      <c r="K62" s="84"/>
      <c r="L62" s="84"/>
      <c r="M62" s="84"/>
      <c r="N62" s="84"/>
      <c r="O62" s="84"/>
      <c r="P62" s="84"/>
    </row>
  </sheetData>
  <mergeCells count="7">
    <mergeCell ref="Q1:S1"/>
    <mergeCell ref="A1:A2"/>
    <mergeCell ref="E1:G1"/>
    <mergeCell ref="H1:J1"/>
    <mergeCell ref="K1:M1"/>
    <mergeCell ref="N1:P1"/>
    <mergeCell ref="B1:D1"/>
  </mergeCells>
  <conditionalFormatting sqref="B13:D13 B18:D18 B23:D23 B28:D28 B33:D33">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90" zoomScaleNormal="90" workbookViewId="0">
      <pane ySplit="2" topLeftCell="A3" activePane="bottomLeft" state="frozen"/>
      <selection activeCell="D1" sqref="D1"/>
      <selection pane="bottomLeft" activeCell="N4" sqref="N4"/>
    </sheetView>
  </sheetViews>
  <sheetFormatPr defaultColWidth="8.77734375" defaultRowHeight="14.4" x14ac:dyDescent="0.3"/>
  <cols>
    <col min="1" max="1" width="16.44140625" style="1" customWidth="1"/>
    <col min="2" max="2" width="16.21875" style="1" bestFit="1" customWidth="1"/>
    <col min="3" max="3" width="13.77734375" style="1" bestFit="1" customWidth="1"/>
    <col min="4" max="5" width="15" style="1" bestFit="1" customWidth="1"/>
    <col min="6" max="6" width="12.77734375" style="1" bestFit="1" customWidth="1"/>
    <col min="7" max="7" width="13.77734375" style="1" bestFit="1" customWidth="1"/>
    <col min="8" max="8" width="15" style="1" bestFit="1" customWidth="1"/>
    <col min="9" max="9" width="12.77734375" style="1" bestFit="1" customWidth="1"/>
    <col min="10" max="10" width="14.77734375" style="1" bestFit="1" customWidth="1"/>
    <col min="11" max="11" width="16.21875" style="1" bestFit="1" customWidth="1"/>
    <col min="12" max="12" width="13.77734375" style="1" bestFit="1" customWidth="1"/>
    <col min="13" max="14" width="15" style="1" bestFit="1" customWidth="1"/>
    <col min="15" max="15" width="13.77734375" style="1" bestFit="1" customWidth="1"/>
    <col min="16" max="17" width="15" style="1" bestFit="1" customWidth="1"/>
    <col min="18" max="18" width="15.44140625" style="1" bestFit="1" customWidth="1"/>
    <col min="19" max="19" width="13.77734375" style="1" bestFit="1" customWidth="1"/>
    <col min="20" max="16384" width="8.77734375" style="1"/>
  </cols>
  <sheetData>
    <row r="1" spans="1:20" x14ac:dyDescent="0.3">
      <c r="A1" s="115"/>
      <c r="B1" s="112" t="s">
        <v>13</v>
      </c>
      <c r="C1" s="113"/>
      <c r="D1" s="114"/>
      <c r="E1" s="112" t="s">
        <v>2</v>
      </c>
      <c r="F1" s="113"/>
      <c r="G1" s="114"/>
      <c r="H1" s="112" t="s">
        <v>3</v>
      </c>
      <c r="I1" s="113"/>
      <c r="J1" s="114"/>
      <c r="K1" s="112" t="s">
        <v>5</v>
      </c>
      <c r="L1" s="113"/>
      <c r="M1" s="114"/>
      <c r="N1" s="112" t="s">
        <v>4</v>
      </c>
      <c r="O1" s="113"/>
      <c r="P1" s="114"/>
      <c r="Q1" s="112" t="s">
        <v>37</v>
      </c>
      <c r="R1" s="113"/>
      <c r="S1" s="114"/>
    </row>
    <row r="2" spans="1:20" ht="15" thickBot="1" x14ac:dyDescent="0.35">
      <c r="A2" s="116"/>
      <c r="B2" s="8" t="s">
        <v>15</v>
      </c>
      <c r="C2" s="9" t="s">
        <v>14</v>
      </c>
      <c r="D2" s="10" t="s">
        <v>16</v>
      </c>
      <c r="E2" s="8" t="s">
        <v>15</v>
      </c>
      <c r="F2" s="9" t="s">
        <v>14</v>
      </c>
      <c r="G2" s="10" t="s">
        <v>16</v>
      </c>
      <c r="H2" s="8" t="s">
        <v>15</v>
      </c>
      <c r="I2" s="9" t="s">
        <v>14</v>
      </c>
      <c r="J2" s="10" t="s">
        <v>16</v>
      </c>
      <c r="K2" s="8" t="s">
        <v>15</v>
      </c>
      <c r="L2" s="9" t="s">
        <v>14</v>
      </c>
      <c r="M2" s="10" t="s">
        <v>16</v>
      </c>
      <c r="N2" s="8" t="s">
        <v>15</v>
      </c>
      <c r="O2" s="9" t="s">
        <v>14</v>
      </c>
      <c r="P2" s="10" t="s">
        <v>16</v>
      </c>
      <c r="Q2" s="8" t="s">
        <v>15</v>
      </c>
      <c r="R2" s="9" t="s">
        <v>14</v>
      </c>
      <c r="S2" s="9" t="s">
        <v>16</v>
      </c>
    </row>
    <row r="3" spans="1:20" x14ac:dyDescent="0.3">
      <c r="A3" s="11" t="s">
        <v>13</v>
      </c>
      <c r="B3" s="12"/>
      <c r="C3" s="12"/>
      <c r="D3" s="12"/>
      <c r="E3" s="12"/>
      <c r="F3" s="12"/>
      <c r="G3" s="12"/>
      <c r="H3" s="12"/>
      <c r="I3" s="12"/>
      <c r="J3" s="12"/>
      <c r="K3" s="12"/>
      <c r="L3" s="12"/>
      <c r="M3" s="12"/>
      <c r="N3" s="12"/>
      <c r="O3" s="12"/>
      <c r="P3" s="12"/>
      <c r="Q3" s="13"/>
      <c r="R3" s="13"/>
      <c r="S3" s="13"/>
    </row>
    <row r="4" spans="1:20" x14ac:dyDescent="0.3">
      <c r="A4" s="2" t="s">
        <v>1</v>
      </c>
      <c r="B4" s="26">
        <v>141242945</v>
      </c>
      <c r="C4" s="26">
        <v>2413531.8323101997</v>
      </c>
      <c r="D4" s="26">
        <v>20678339.739895582</v>
      </c>
      <c r="E4" s="26">
        <v>2900774</v>
      </c>
      <c r="F4" s="26">
        <v>64893.268035888672</v>
      </c>
      <c r="G4" s="26">
        <v>415303.10369265079</v>
      </c>
      <c r="H4" s="26">
        <v>11057733</v>
      </c>
      <c r="I4" s="26">
        <v>167932.85214233398</v>
      </c>
      <c r="J4" s="26">
        <v>1710234.0879920721</v>
      </c>
      <c r="K4" s="26">
        <v>89675807</v>
      </c>
      <c r="L4" s="26">
        <v>1698452.4848823547</v>
      </c>
      <c r="M4" s="26">
        <v>12769724.045575619</v>
      </c>
      <c r="N4" s="26">
        <v>3713598</v>
      </c>
      <c r="O4" s="26">
        <v>78150.733039855957</v>
      </c>
      <c r="P4" s="26">
        <v>604482.69909715652</v>
      </c>
      <c r="Q4" s="26">
        <v>32044722</v>
      </c>
      <c r="R4" s="26">
        <v>389012.82526445389</v>
      </c>
      <c r="S4" s="26">
        <v>4880720.0169943571</v>
      </c>
      <c r="T4" s="7"/>
    </row>
    <row r="5" spans="1:20" x14ac:dyDescent="0.3">
      <c r="A5" s="2" t="s">
        <v>0</v>
      </c>
      <c r="B5" s="26">
        <v>8013255</v>
      </c>
      <c r="C5" s="26">
        <v>178036.97083437443</v>
      </c>
      <c r="D5" s="26">
        <v>1696643.7634407282</v>
      </c>
      <c r="E5" s="26">
        <v>52715</v>
      </c>
      <c r="F5" s="26">
        <v>1056.0859708786011</v>
      </c>
      <c r="G5" s="26">
        <v>5215.1157944202423</v>
      </c>
      <c r="H5" s="26">
        <v>101391</v>
      </c>
      <c r="I5" s="26">
        <v>1933.9539794921875</v>
      </c>
      <c r="J5" s="26">
        <v>13645.716390132904</v>
      </c>
      <c r="K5" s="26">
        <v>20663</v>
      </c>
      <c r="L5" s="26">
        <v>358.10699844360352</v>
      </c>
      <c r="M5" s="26">
        <v>1798.9836329221725</v>
      </c>
      <c r="N5" s="26">
        <v>4995</v>
      </c>
      <c r="O5" s="26">
        <v>203</v>
      </c>
      <c r="P5" s="26">
        <v>519.83064091205597</v>
      </c>
      <c r="Q5" s="26">
        <v>2306294</v>
      </c>
      <c r="R5" s="26">
        <v>36438.941055774689</v>
      </c>
      <c r="S5" s="26">
        <v>653281.39203822613</v>
      </c>
      <c r="T5" s="7"/>
    </row>
    <row r="6" spans="1:20" x14ac:dyDescent="0.3">
      <c r="A6" s="2" t="s">
        <v>8</v>
      </c>
      <c r="B6" s="26">
        <v>221586113</v>
      </c>
      <c r="C6" s="26">
        <v>2871660.9997336864</v>
      </c>
      <c r="D6" s="26">
        <v>44225648.99303472</v>
      </c>
      <c r="E6" s="26">
        <v>4945804</v>
      </c>
      <c r="F6" s="26">
        <v>63185.755859375</v>
      </c>
      <c r="G6" s="26">
        <v>764269.65027618408</v>
      </c>
      <c r="H6" s="26">
        <v>7074360</v>
      </c>
      <c r="I6" s="26">
        <v>101483.16402029991</v>
      </c>
      <c r="J6" s="26">
        <v>1365726.1840176582</v>
      </c>
      <c r="K6" s="26">
        <v>201922755</v>
      </c>
      <c r="L6" s="26">
        <v>2578213.7928218842</v>
      </c>
      <c r="M6" s="26">
        <v>39417354.351783633</v>
      </c>
      <c r="N6" s="26">
        <v>433621</v>
      </c>
      <c r="O6" s="26">
        <v>9116.5560455322266</v>
      </c>
      <c r="P6" s="26">
        <v>99357.193051099777</v>
      </c>
      <c r="Q6" s="26">
        <v>5284864</v>
      </c>
      <c r="R6" s="26">
        <v>94676.817989349365</v>
      </c>
      <c r="S6" s="26">
        <v>2237641.9384199381</v>
      </c>
      <c r="T6" s="7"/>
    </row>
    <row r="7" spans="1:20" x14ac:dyDescent="0.3">
      <c r="A7" s="2" t="s">
        <v>7</v>
      </c>
      <c r="B7" s="26">
        <v>164416297</v>
      </c>
      <c r="C7" s="26">
        <v>2646413.9360840321</v>
      </c>
      <c r="D7" s="26">
        <v>34688486.753350377</v>
      </c>
      <c r="E7" s="26">
        <v>26788080</v>
      </c>
      <c r="F7" s="26">
        <v>413292.07913684845</v>
      </c>
      <c r="G7" s="26">
        <v>4737089.1923573017</v>
      </c>
      <c r="H7" s="26">
        <v>13851220</v>
      </c>
      <c r="I7" s="26">
        <v>215051.27233576775</v>
      </c>
      <c r="J7" s="26">
        <v>2398054.0903806686</v>
      </c>
      <c r="K7" s="26">
        <v>51207414</v>
      </c>
      <c r="L7" s="26">
        <v>818054.62414503098</v>
      </c>
      <c r="M7" s="26">
        <v>11124420.798534393</v>
      </c>
      <c r="N7" s="26">
        <v>60467296</v>
      </c>
      <c r="O7" s="26">
        <v>1018307.7685236931</v>
      </c>
      <c r="P7" s="26">
        <v>13432941.639365673</v>
      </c>
      <c r="Q7" s="26">
        <v>11409362</v>
      </c>
      <c r="R7" s="26">
        <v>173510.4968957901</v>
      </c>
      <c r="S7" s="26">
        <v>2871487.6037927866</v>
      </c>
      <c r="T7" s="7"/>
    </row>
    <row r="8" spans="1:20" x14ac:dyDescent="0.3">
      <c r="A8" s="11" t="s">
        <v>21</v>
      </c>
      <c r="B8" s="24"/>
      <c r="C8" s="24"/>
      <c r="D8" s="24"/>
      <c r="E8" s="24"/>
      <c r="F8" s="24"/>
      <c r="G8" s="24"/>
      <c r="H8" s="24"/>
      <c r="I8" s="24"/>
      <c r="J8" s="24"/>
      <c r="K8" s="24"/>
      <c r="L8" s="24"/>
      <c r="M8" s="24"/>
      <c r="N8" s="24"/>
      <c r="O8" s="24"/>
      <c r="P8" s="24"/>
      <c r="S8" s="7"/>
    </row>
    <row r="9" spans="1:20" x14ac:dyDescent="0.3">
      <c r="A9" s="2" t="s">
        <v>1</v>
      </c>
      <c r="B9" s="26">
        <v>763874</v>
      </c>
      <c r="C9" s="26">
        <v>6634</v>
      </c>
      <c r="D9" s="26">
        <v>119567.52993774414</v>
      </c>
      <c r="E9" s="4"/>
      <c r="F9" s="4"/>
      <c r="G9" s="4"/>
      <c r="H9" s="4"/>
      <c r="I9" s="4"/>
      <c r="J9" s="4"/>
      <c r="K9" s="6"/>
      <c r="L9" s="6"/>
      <c r="M9" s="6"/>
      <c r="N9" s="4"/>
      <c r="O9" s="4"/>
      <c r="P9" s="4"/>
    </row>
    <row r="10" spans="1:20" x14ac:dyDescent="0.3">
      <c r="A10" s="2" t="s">
        <v>0</v>
      </c>
      <c r="B10" s="26">
        <v>26782</v>
      </c>
      <c r="C10" s="26">
        <v>196.86900329589844</v>
      </c>
      <c r="D10" s="26">
        <v>1379.2013168334961</v>
      </c>
      <c r="E10" s="4"/>
      <c r="F10" s="4"/>
      <c r="G10" s="4"/>
      <c r="H10" s="4"/>
      <c r="I10" s="4"/>
      <c r="J10" s="4"/>
      <c r="K10" s="6"/>
      <c r="L10" s="6"/>
      <c r="M10" s="6"/>
      <c r="N10" s="4"/>
      <c r="O10" s="4"/>
      <c r="P10" s="4"/>
    </row>
    <row r="11" spans="1:20" x14ac:dyDescent="0.3">
      <c r="A11" s="2" t="s">
        <v>8</v>
      </c>
      <c r="B11" s="26">
        <v>648044</v>
      </c>
      <c r="C11" s="26">
        <v>7106.0899991989136</v>
      </c>
      <c r="D11" s="26">
        <v>117759.28138923645</v>
      </c>
      <c r="E11" s="4"/>
      <c r="F11" s="4"/>
      <c r="G11" s="4"/>
      <c r="H11" s="4"/>
      <c r="I11" s="4"/>
      <c r="J11" s="4"/>
      <c r="K11" s="6"/>
      <c r="L11" s="6"/>
      <c r="M11" s="6"/>
      <c r="N11" s="4"/>
      <c r="O11" s="4"/>
      <c r="P11" s="4"/>
    </row>
    <row r="12" spans="1:20" x14ac:dyDescent="0.3">
      <c r="A12" s="2" t="s">
        <v>7</v>
      </c>
      <c r="B12" s="26">
        <v>2689686</v>
      </c>
      <c r="C12" s="26">
        <v>38128.994293212891</v>
      </c>
      <c r="D12" s="26">
        <v>503563.58290863037</v>
      </c>
      <c r="E12" s="4"/>
      <c r="F12" s="4"/>
      <c r="G12" s="4"/>
      <c r="H12" s="4"/>
      <c r="I12" s="4"/>
      <c r="J12" s="4"/>
      <c r="K12" s="26">
        <v>2115658</v>
      </c>
      <c r="L12" s="26">
        <v>32533.994293212891</v>
      </c>
      <c r="M12" s="26">
        <v>363445.97441673279</v>
      </c>
      <c r="N12" s="4"/>
      <c r="O12" s="4"/>
      <c r="P12" s="4"/>
    </row>
    <row r="13" spans="1:20" x14ac:dyDescent="0.3">
      <c r="A13" s="11" t="s">
        <v>6</v>
      </c>
      <c r="B13" s="14"/>
      <c r="C13" s="14"/>
      <c r="D13" s="14"/>
      <c r="E13" s="14"/>
      <c r="F13" s="14"/>
      <c r="G13" s="14"/>
      <c r="H13" s="14"/>
      <c r="I13" s="14"/>
      <c r="J13" s="14"/>
      <c r="K13" s="14"/>
      <c r="L13" s="14"/>
      <c r="M13" s="14"/>
      <c r="N13" s="14"/>
      <c r="O13" s="14"/>
      <c r="P13" s="14"/>
    </row>
    <row r="14" spans="1:20" x14ac:dyDescent="0.3">
      <c r="A14" s="2" t="s">
        <v>1</v>
      </c>
      <c r="B14" s="26">
        <v>7081997</v>
      </c>
      <c r="C14" s="26">
        <v>103576.85499572754</v>
      </c>
      <c r="D14" s="26">
        <v>1008252.2761366367</v>
      </c>
      <c r="E14" s="4"/>
      <c r="F14" s="4"/>
      <c r="G14" s="4"/>
      <c r="H14" s="4"/>
      <c r="I14" s="4"/>
      <c r="J14" s="4"/>
      <c r="K14" s="26">
        <v>2786094</v>
      </c>
      <c r="L14" s="26">
        <v>52332.17594909668</v>
      </c>
      <c r="M14" s="26">
        <v>429449.66870141029</v>
      </c>
      <c r="N14" s="4"/>
      <c r="O14" s="4"/>
      <c r="P14" s="4"/>
    </row>
    <row r="15" spans="1:20" x14ac:dyDescent="0.3">
      <c r="A15" s="2" t="s">
        <v>0</v>
      </c>
      <c r="B15" s="26">
        <v>2440099</v>
      </c>
      <c r="C15" s="26">
        <v>58283.240178108215</v>
      </c>
      <c r="D15" s="26">
        <v>526935.70126330853</v>
      </c>
      <c r="E15" s="4"/>
      <c r="F15" s="4"/>
      <c r="G15" s="4"/>
      <c r="H15" s="4"/>
      <c r="I15" s="4"/>
      <c r="J15" s="4"/>
      <c r="K15" s="26">
        <v>53</v>
      </c>
      <c r="L15" s="26"/>
      <c r="M15" s="26">
        <v>19.525727152824402</v>
      </c>
      <c r="N15" s="4"/>
      <c r="O15" s="4"/>
      <c r="P15" s="4"/>
    </row>
    <row r="16" spans="1:20" x14ac:dyDescent="0.3">
      <c r="A16" s="2" t="s">
        <v>8</v>
      </c>
      <c r="B16" s="26">
        <v>13362966</v>
      </c>
      <c r="C16" s="26">
        <v>200064.90174913406</v>
      </c>
      <c r="D16" s="26">
        <v>2269549.4925168753</v>
      </c>
      <c r="E16" s="4"/>
      <c r="F16" s="4"/>
      <c r="G16" s="4"/>
      <c r="H16" s="4"/>
      <c r="I16" s="4"/>
      <c r="J16" s="4"/>
      <c r="K16" s="26">
        <v>11991342</v>
      </c>
      <c r="L16" s="26">
        <v>180977.57475090027</v>
      </c>
      <c r="M16" s="26">
        <v>2002191.7334836721</v>
      </c>
      <c r="N16" s="4"/>
      <c r="O16" s="4"/>
      <c r="P16" s="4"/>
    </row>
    <row r="17" spans="1:19" x14ac:dyDescent="0.3">
      <c r="A17" s="2" t="s">
        <v>7</v>
      </c>
      <c r="B17" s="26">
        <v>7339653</v>
      </c>
      <c r="C17" s="26">
        <v>165018.37471437454</v>
      </c>
      <c r="D17" s="26">
        <v>1364288.1873521805</v>
      </c>
      <c r="E17" s="4"/>
      <c r="F17" s="4"/>
      <c r="G17" s="4"/>
      <c r="H17" s="4"/>
      <c r="I17" s="4"/>
      <c r="J17" s="4"/>
      <c r="K17" s="26">
        <v>6761624</v>
      </c>
      <c r="L17" s="26">
        <v>157353.55072450638</v>
      </c>
      <c r="M17" s="26">
        <v>1157583.8201723099</v>
      </c>
      <c r="N17" s="4"/>
      <c r="O17" s="4"/>
      <c r="P17" s="4"/>
    </row>
    <row r="18" spans="1:19" x14ac:dyDescent="0.3">
      <c r="A18" s="11" t="s">
        <v>9</v>
      </c>
      <c r="B18" s="14"/>
      <c r="C18" s="14"/>
      <c r="D18" s="14"/>
      <c r="E18" s="14"/>
      <c r="F18" s="14"/>
      <c r="G18" s="14"/>
      <c r="H18" s="14"/>
      <c r="I18" s="14"/>
      <c r="J18" s="14"/>
      <c r="K18" s="14"/>
      <c r="L18" s="14"/>
      <c r="M18" s="14"/>
      <c r="N18" s="14"/>
      <c r="O18" s="14"/>
      <c r="P18" s="14"/>
    </row>
    <row r="19" spans="1:19" x14ac:dyDescent="0.3">
      <c r="A19" s="2" t="s">
        <v>1</v>
      </c>
      <c r="B19" s="26">
        <v>8225513</v>
      </c>
      <c r="C19" s="26">
        <v>108387.25900268555</v>
      </c>
      <c r="D19" s="26">
        <v>1319066.8723361492</v>
      </c>
      <c r="E19" s="4"/>
      <c r="F19" s="4"/>
      <c r="G19" s="4"/>
      <c r="H19" s="4"/>
      <c r="I19" s="4"/>
      <c r="J19" s="4"/>
      <c r="K19" s="26">
        <v>2465200</v>
      </c>
      <c r="L19" s="26">
        <v>50374.645965576172</v>
      </c>
      <c r="M19" s="26">
        <v>388670.50628995895</v>
      </c>
      <c r="N19" s="4"/>
      <c r="O19" s="4"/>
      <c r="P19" s="4"/>
    </row>
    <row r="20" spans="1:19" x14ac:dyDescent="0.3">
      <c r="A20" s="2" t="s">
        <v>0</v>
      </c>
      <c r="B20" s="26">
        <v>1088867</v>
      </c>
      <c r="C20" s="26">
        <v>18517.053071975708</v>
      </c>
      <c r="D20" s="26">
        <v>166960.19086444378</v>
      </c>
      <c r="E20" s="4"/>
      <c r="F20" s="4"/>
      <c r="G20" s="4"/>
      <c r="H20" s="4"/>
      <c r="I20" s="4"/>
      <c r="J20" s="4"/>
      <c r="K20" s="26">
        <v>2748</v>
      </c>
      <c r="L20" s="26">
        <v>57.301998138427734</v>
      </c>
      <c r="M20" s="26">
        <v>221.76812362670898</v>
      </c>
      <c r="N20" s="4"/>
      <c r="O20" s="4"/>
      <c r="P20" s="4"/>
    </row>
    <row r="21" spans="1:19" x14ac:dyDescent="0.3">
      <c r="A21" s="2" t="s">
        <v>8</v>
      </c>
      <c r="B21" s="26">
        <v>50953523</v>
      </c>
      <c r="C21" s="26">
        <v>594392.83584594727</v>
      </c>
      <c r="D21" s="26">
        <v>10248227.371234417</v>
      </c>
      <c r="E21" s="4"/>
      <c r="F21" s="4"/>
      <c r="G21" s="4"/>
      <c r="H21" s="4"/>
      <c r="I21" s="4"/>
      <c r="J21" s="4"/>
      <c r="K21" s="26">
        <v>48518938</v>
      </c>
      <c r="L21" s="26">
        <v>563960.04289245605</v>
      </c>
      <c r="M21" s="26">
        <v>9710917.8814219236</v>
      </c>
      <c r="N21" s="4"/>
      <c r="O21" s="4"/>
      <c r="P21" s="4"/>
    </row>
    <row r="22" spans="1:19" x14ac:dyDescent="0.3">
      <c r="A22" s="2" t="s">
        <v>7</v>
      </c>
      <c r="B22" s="26">
        <v>4920297</v>
      </c>
      <c r="C22" s="26">
        <v>99485.449368000031</v>
      </c>
      <c r="D22" s="26">
        <v>1037983.8668773174</v>
      </c>
      <c r="E22" s="4"/>
      <c r="F22" s="4"/>
      <c r="G22" s="4"/>
      <c r="H22" s="4"/>
      <c r="I22" s="4"/>
      <c r="J22" s="4"/>
      <c r="K22" s="26">
        <v>4301506</v>
      </c>
      <c r="L22" s="26">
        <v>91561.17036819458</v>
      </c>
      <c r="M22" s="26">
        <v>767745.11437606812</v>
      </c>
      <c r="N22" s="4"/>
      <c r="O22" s="4"/>
      <c r="P22" s="4"/>
    </row>
    <row r="23" spans="1:19" x14ac:dyDescent="0.3">
      <c r="A23" s="11" t="s">
        <v>10</v>
      </c>
      <c r="B23" s="14"/>
      <c r="C23" s="14"/>
      <c r="D23" s="14"/>
      <c r="E23" s="14"/>
      <c r="F23" s="14"/>
      <c r="G23" s="14"/>
      <c r="H23" s="14"/>
      <c r="I23" s="14"/>
      <c r="J23" s="14"/>
      <c r="K23" s="14"/>
      <c r="L23" s="14"/>
      <c r="M23" s="14"/>
      <c r="N23" s="14"/>
      <c r="O23" s="14"/>
      <c r="P23" s="14"/>
    </row>
    <row r="24" spans="1:19" x14ac:dyDescent="0.3">
      <c r="A24" s="2" t="s">
        <v>1</v>
      </c>
      <c r="B24" s="26">
        <v>79446812</v>
      </c>
      <c r="C24" s="26">
        <v>1457180.4941906929</v>
      </c>
      <c r="D24" s="26">
        <v>10699005.565495014</v>
      </c>
      <c r="E24" s="4"/>
      <c r="F24" s="4"/>
      <c r="G24" s="4"/>
      <c r="H24" s="4"/>
      <c r="I24" s="4"/>
      <c r="J24" s="4"/>
      <c r="K24" s="26">
        <v>71113912</v>
      </c>
      <c r="L24" s="26">
        <v>1344609.0551185608</v>
      </c>
      <c r="M24" s="26">
        <v>9879739.758048892</v>
      </c>
      <c r="N24" s="4"/>
      <c r="O24" s="4"/>
      <c r="P24" s="4"/>
    </row>
    <row r="25" spans="1:19" x14ac:dyDescent="0.3">
      <c r="A25" s="2" t="s">
        <v>0</v>
      </c>
      <c r="B25" s="26">
        <v>4054581</v>
      </c>
      <c r="C25" s="26">
        <v>96439.089578390121</v>
      </c>
      <c r="D25" s="26">
        <v>799170.5180119276</v>
      </c>
      <c r="E25" s="4"/>
      <c r="F25" s="4"/>
      <c r="G25" s="4"/>
      <c r="H25" s="4"/>
      <c r="I25" s="4"/>
      <c r="J25" s="4"/>
      <c r="K25" s="26">
        <v>10112</v>
      </c>
      <c r="L25" s="26">
        <v>189.80500030517578</v>
      </c>
      <c r="M25" s="26">
        <v>1027.1729868650436</v>
      </c>
      <c r="N25" s="4"/>
      <c r="O25" s="4"/>
      <c r="P25" s="4"/>
    </row>
    <row r="26" spans="1:19" x14ac:dyDescent="0.3">
      <c r="A26" s="2" t="s">
        <v>8</v>
      </c>
      <c r="B26" s="26">
        <v>70883500</v>
      </c>
      <c r="C26" s="26">
        <v>897699.12906646729</v>
      </c>
      <c r="D26" s="26">
        <v>14103546.990928411</v>
      </c>
      <c r="E26" s="4"/>
      <c r="F26" s="4"/>
      <c r="G26" s="4"/>
      <c r="H26" s="4"/>
      <c r="I26" s="4"/>
      <c r="J26" s="4"/>
      <c r="K26" s="26">
        <v>68886730</v>
      </c>
      <c r="L26" s="26">
        <v>868095.42911529541</v>
      </c>
      <c r="M26" s="26">
        <v>13422662.902736187</v>
      </c>
      <c r="N26" s="4"/>
      <c r="O26" s="4"/>
      <c r="P26" s="4"/>
    </row>
    <row r="27" spans="1:19" x14ac:dyDescent="0.3">
      <c r="A27" s="2" t="s">
        <v>7</v>
      </c>
      <c r="B27" s="26">
        <v>10513863</v>
      </c>
      <c r="C27" s="26">
        <v>148203.88416862488</v>
      </c>
      <c r="D27" s="26">
        <v>2836164.9287288189</v>
      </c>
      <c r="E27" s="4"/>
      <c r="F27" s="4"/>
      <c r="G27" s="4"/>
      <c r="H27" s="4"/>
      <c r="I27" s="4"/>
      <c r="J27" s="4"/>
      <c r="K27" s="26">
        <v>8941356</v>
      </c>
      <c r="L27" s="26">
        <v>115105.1182308197</v>
      </c>
      <c r="M27" s="26">
        <v>2272187.2341792583</v>
      </c>
      <c r="N27" s="4"/>
      <c r="O27" s="4"/>
      <c r="P27" s="4"/>
    </row>
    <row r="28" spans="1:19" x14ac:dyDescent="0.3">
      <c r="A28" s="11" t="s">
        <v>11</v>
      </c>
      <c r="B28" s="14"/>
      <c r="C28" s="14"/>
      <c r="D28" s="14"/>
      <c r="E28" s="14"/>
      <c r="F28" s="14"/>
      <c r="G28" s="14"/>
      <c r="H28" s="14"/>
      <c r="I28" s="14"/>
      <c r="J28" s="14"/>
      <c r="K28" s="14"/>
      <c r="L28" s="14"/>
      <c r="M28" s="14"/>
      <c r="N28" s="14"/>
      <c r="O28" s="14"/>
      <c r="P28" s="14"/>
    </row>
    <row r="29" spans="1:19" x14ac:dyDescent="0.3">
      <c r="A29" s="2" t="s">
        <v>1</v>
      </c>
      <c r="B29" s="26">
        <v>37363556</v>
      </c>
      <c r="C29" s="26">
        <v>594666.75706100464</v>
      </c>
      <c r="D29" s="26">
        <v>5628744.8667345047</v>
      </c>
      <c r="E29" s="4"/>
      <c r="F29" s="4"/>
      <c r="G29" s="4"/>
      <c r="H29" s="4"/>
      <c r="I29" s="4"/>
      <c r="J29" s="4"/>
      <c r="K29" s="26">
        <v>12286822</v>
      </c>
      <c r="L29" s="26">
        <v>236152.39782714844</v>
      </c>
      <c r="M29" s="26">
        <v>1895001.33231318</v>
      </c>
      <c r="N29" s="4"/>
      <c r="O29" s="4"/>
      <c r="P29" s="4"/>
    </row>
    <row r="30" spans="1:19" x14ac:dyDescent="0.3">
      <c r="A30" s="2" t="s">
        <v>0</v>
      </c>
      <c r="B30" s="26">
        <v>400822</v>
      </c>
      <c r="C30" s="26">
        <v>4600.7190026044846</v>
      </c>
      <c r="D30" s="26">
        <v>196668.31923389435</v>
      </c>
      <c r="E30" s="4"/>
      <c r="F30" s="4"/>
      <c r="G30" s="4"/>
      <c r="H30" s="4"/>
      <c r="I30" s="4"/>
      <c r="J30" s="4"/>
      <c r="K30" s="26">
        <v>6889</v>
      </c>
      <c r="L30" s="26">
        <v>111</v>
      </c>
      <c r="M30" s="26">
        <v>530.51679527759552</v>
      </c>
      <c r="N30" s="4"/>
      <c r="O30" s="4"/>
      <c r="P30" s="4"/>
    </row>
    <row r="31" spans="1:19" x14ac:dyDescent="0.3">
      <c r="A31" s="2" t="s">
        <v>8</v>
      </c>
      <c r="B31" s="26">
        <v>83867811</v>
      </c>
      <c r="C31" s="26">
        <v>1146727.0960514545</v>
      </c>
      <c r="D31" s="26">
        <v>17209158.130038261</v>
      </c>
      <c r="E31" s="4"/>
      <c r="F31" s="4"/>
      <c r="G31" s="4"/>
      <c r="H31" s="4"/>
      <c r="I31" s="4"/>
      <c r="J31" s="4"/>
      <c r="K31" s="26">
        <v>72490792</v>
      </c>
      <c r="L31" s="26">
        <v>964481.74606323242</v>
      </c>
      <c r="M31" s="26">
        <v>14276225.745228887</v>
      </c>
      <c r="N31" s="4"/>
      <c r="O31" s="4"/>
      <c r="P31" s="4"/>
    </row>
    <row r="32" spans="1:19" x14ac:dyDescent="0.3">
      <c r="A32" s="2" t="s">
        <v>7</v>
      </c>
      <c r="B32" s="26">
        <v>92542500</v>
      </c>
      <c r="C32" s="26">
        <v>1461786.4067466259</v>
      </c>
      <c r="D32" s="26">
        <v>20276680.868430972</v>
      </c>
      <c r="E32" s="4"/>
      <c r="F32" s="4"/>
      <c r="G32" s="4"/>
      <c r="H32" s="4"/>
      <c r="I32" s="4"/>
      <c r="J32" s="4"/>
      <c r="K32" s="26">
        <v>24120217</v>
      </c>
      <c r="L32" s="26">
        <v>338209.76757907867</v>
      </c>
      <c r="M32" s="26">
        <v>5686061.3634877205</v>
      </c>
      <c r="N32" s="4"/>
      <c r="O32" s="4"/>
      <c r="P32" s="4"/>
      <c r="S32" s="3"/>
    </row>
    <row r="33" spans="1:16" x14ac:dyDescent="0.3">
      <c r="A33" s="11" t="s">
        <v>12</v>
      </c>
      <c r="B33" s="14"/>
      <c r="C33" s="14"/>
      <c r="D33" s="14"/>
      <c r="E33" s="14"/>
      <c r="F33" s="14"/>
      <c r="G33" s="14"/>
      <c r="H33" s="14"/>
      <c r="I33" s="14"/>
      <c r="J33" s="14"/>
      <c r="K33" s="14"/>
      <c r="L33" s="14"/>
      <c r="M33" s="14"/>
      <c r="N33" s="14"/>
      <c r="O33" s="14"/>
      <c r="P33" s="14"/>
    </row>
    <row r="34" spans="1:16" x14ac:dyDescent="0.3">
      <c r="A34" s="2" t="s">
        <v>1</v>
      </c>
      <c r="B34" s="26">
        <v>8285933</v>
      </c>
      <c r="C34" s="26">
        <v>142187.52906036377</v>
      </c>
      <c r="D34" s="26">
        <v>1769452.6699900627</v>
      </c>
      <c r="E34" s="4"/>
      <c r="F34" s="4"/>
      <c r="G34" s="4"/>
      <c r="H34" s="4"/>
      <c r="I34" s="4"/>
      <c r="J34" s="4"/>
      <c r="K34" s="26">
        <v>1023779</v>
      </c>
      <c r="L34" s="26">
        <v>14984.210021972656</v>
      </c>
      <c r="M34" s="26">
        <v>176862.78022217751</v>
      </c>
      <c r="N34" s="4"/>
      <c r="O34" s="4"/>
      <c r="P34" s="4"/>
    </row>
    <row r="35" spans="1:16" x14ac:dyDescent="0.3">
      <c r="A35" s="2" t="s">
        <v>0</v>
      </c>
      <c r="B35" s="26">
        <v>2094</v>
      </c>
      <c r="C35" s="26"/>
      <c r="D35" s="26">
        <v>4908.7007732391357</v>
      </c>
      <c r="E35" s="4"/>
      <c r="F35" s="4"/>
      <c r="G35" s="4"/>
      <c r="H35" s="4"/>
      <c r="I35" s="4"/>
      <c r="J35" s="4"/>
      <c r="K35" s="26">
        <v>861</v>
      </c>
      <c r="L35" s="26"/>
      <c r="M35" s="26"/>
      <c r="N35" s="4"/>
      <c r="O35" s="4"/>
      <c r="P35" s="4"/>
    </row>
    <row r="36" spans="1:16" x14ac:dyDescent="0.3">
      <c r="A36" s="2" t="s">
        <v>8</v>
      </c>
      <c r="B36" s="26">
        <v>1870269</v>
      </c>
      <c r="C36" s="26">
        <v>25670.947021484375</v>
      </c>
      <c r="D36" s="26">
        <v>277319.26873445511</v>
      </c>
      <c r="E36" s="4"/>
      <c r="F36" s="4"/>
      <c r="G36" s="4"/>
      <c r="H36" s="4"/>
      <c r="I36" s="4"/>
      <c r="J36" s="4"/>
      <c r="K36" s="26">
        <v>34953</v>
      </c>
      <c r="L36" s="26">
        <v>699</v>
      </c>
      <c r="M36" s="26">
        <v>5356.0889129638672</v>
      </c>
      <c r="N36" s="4"/>
      <c r="O36" s="4"/>
      <c r="P36" s="4"/>
    </row>
    <row r="37" spans="1:16" x14ac:dyDescent="0.3">
      <c r="A37" s="2" t="s">
        <v>7</v>
      </c>
      <c r="B37" s="26">
        <v>42452896</v>
      </c>
      <c r="C37" s="26">
        <v>663074.01579236984</v>
      </c>
      <c r="D37" s="26">
        <v>8155683.7427631617</v>
      </c>
      <c r="E37" s="4"/>
      <c r="F37" s="4"/>
      <c r="G37" s="4"/>
      <c r="H37" s="4"/>
      <c r="I37" s="4"/>
      <c r="J37" s="4"/>
      <c r="K37" s="26">
        <v>4967053</v>
      </c>
      <c r="L37" s="26">
        <v>83291.02294921875</v>
      </c>
      <c r="M37" s="26">
        <v>877397.2919023037</v>
      </c>
      <c r="N37" s="4"/>
      <c r="O37" s="4"/>
      <c r="P37" s="4"/>
    </row>
    <row r="38" spans="1:16" x14ac:dyDescent="0.3">
      <c r="A38" s="11" t="s">
        <v>17</v>
      </c>
      <c r="B38" s="14"/>
      <c r="C38" s="14"/>
      <c r="D38" s="14"/>
      <c r="E38" s="14"/>
      <c r="F38" s="14"/>
      <c r="G38" s="14"/>
      <c r="H38" s="14"/>
      <c r="I38" s="14"/>
      <c r="J38" s="14"/>
      <c r="K38" s="14"/>
      <c r="L38" s="14"/>
      <c r="M38" s="14"/>
      <c r="N38" s="14"/>
      <c r="O38" s="14"/>
      <c r="P38" s="14"/>
    </row>
    <row r="39" spans="1:16" x14ac:dyDescent="0.3">
      <c r="A39" s="2" t="s">
        <v>1</v>
      </c>
      <c r="B39" s="6">
        <v>93195979</v>
      </c>
      <c r="C39" s="6">
        <v>1894634.6462483406</v>
      </c>
      <c r="D39" s="6">
        <v>12226232.729994774</v>
      </c>
      <c r="E39" s="15"/>
      <c r="F39" s="4"/>
      <c r="G39" s="4"/>
      <c r="H39" s="4"/>
      <c r="I39" s="4"/>
      <c r="J39" s="4"/>
      <c r="K39" s="4"/>
      <c r="L39" s="4"/>
      <c r="M39" s="4"/>
      <c r="N39" s="4"/>
      <c r="O39" s="4"/>
      <c r="P39" s="4"/>
    </row>
    <row r="40" spans="1:16" x14ac:dyDescent="0.3">
      <c r="A40" s="2" t="s">
        <v>0</v>
      </c>
      <c r="B40" s="5"/>
      <c r="C40" s="5"/>
      <c r="D40" s="5"/>
      <c r="E40" s="5"/>
      <c r="F40" s="5"/>
      <c r="G40" s="5"/>
      <c r="H40" s="5"/>
      <c r="I40" s="5"/>
      <c r="J40" s="5"/>
      <c r="K40" s="5"/>
      <c r="L40" s="5"/>
      <c r="M40" s="5"/>
      <c r="N40" s="5"/>
      <c r="O40" s="5"/>
      <c r="P40" s="5"/>
    </row>
    <row r="41" spans="1:16" x14ac:dyDescent="0.3">
      <c r="A41" s="2" t="s">
        <v>8</v>
      </c>
      <c r="B41" s="5"/>
      <c r="C41" s="5"/>
      <c r="D41" s="5"/>
      <c r="E41" s="5"/>
      <c r="F41" s="5"/>
      <c r="G41" s="5"/>
      <c r="H41" s="5"/>
      <c r="I41" s="5"/>
      <c r="J41" s="5"/>
      <c r="K41" s="5"/>
      <c r="L41" s="5"/>
      <c r="M41" s="5"/>
      <c r="N41" s="5"/>
      <c r="O41" s="5"/>
      <c r="P41" s="5"/>
    </row>
    <row r="42" spans="1:16" x14ac:dyDescent="0.3">
      <c r="A42" s="2" t="s">
        <v>7</v>
      </c>
      <c r="B42" s="5"/>
      <c r="C42" s="5"/>
      <c r="D42" s="5"/>
      <c r="E42" s="5"/>
      <c r="F42" s="5"/>
      <c r="G42" s="5"/>
      <c r="H42" s="5"/>
      <c r="I42" s="5"/>
      <c r="J42" s="5"/>
      <c r="K42" s="5"/>
      <c r="L42" s="5"/>
      <c r="M42" s="5"/>
      <c r="N42" s="5"/>
      <c r="O42" s="5"/>
      <c r="P42" s="5"/>
    </row>
    <row r="43" spans="1:16" x14ac:dyDescent="0.3">
      <c r="A43" s="11" t="s">
        <v>38</v>
      </c>
      <c r="B43" s="14"/>
      <c r="C43" s="14"/>
      <c r="D43" s="14"/>
      <c r="E43" s="14"/>
      <c r="F43" s="14"/>
      <c r="G43" s="14"/>
      <c r="H43" s="14"/>
      <c r="I43" s="14"/>
      <c r="J43" s="14"/>
      <c r="K43" s="14"/>
      <c r="L43" s="14"/>
      <c r="M43" s="14"/>
      <c r="N43" s="14"/>
      <c r="O43" s="14"/>
      <c r="P43" s="14"/>
    </row>
    <row r="44" spans="1:16" x14ac:dyDescent="0.3">
      <c r="A44" s="2" t="s">
        <v>1</v>
      </c>
      <c r="B44" s="6">
        <v>48046966</v>
      </c>
      <c r="C44" s="6">
        <v>518897.18606185913</v>
      </c>
      <c r="D44" s="6">
        <v>8452107.0099008083</v>
      </c>
      <c r="E44" s="4"/>
      <c r="F44" s="4"/>
      <c r="G44" s="4"/>
      <c r="H44" s="4"/>
      <c r="I44" s="4"/>
      <c r="J44" s="4"/>
      <c r="K44" s="4"/>
      <c r="L44" s="15"/>
      <c r="M44" s="4"/>
      <c r="N44" s="4"/>
      <c r="O44" s="4"/>
      <c r="P44" s="4"/>
    </row>
    <row r="45" spans="1:16" x14ac:dyDescent="0.3">
      <c r="A45" s="2" t="s">
        <v>0</v>
      </c>
      <c r="B45" s="5"/>
      <c r="C45" s="5"/>
      <c r="D45" s="5"/>
      <c r="E45" s="5"/>
      <c r="F45" s="5"/>
      <c r="G45" s="5"/>
      <c r="H45" s="5"/>
      <c r="I45" s="5"/>
      <c r="J45" s="5"/>
      <c r="K45" s="5"/>
      <c r="L45" s="5"/>
      <c r="M45" s="5"/>
      <c r="N45" s="5"/>
      <c r="O45" s="5"/>
      <c r="P45" s="5"/>
    </row>
    <row r="46" spans="1:16" x14ac:dyDescent="0.3">
      <c r="A46" s="2" t="s">
        <v>8</v>
      </c>
      <c r="B46" s="5"/>
      <c r="C46" s="5"/>
      <c r="D46" s="5"/>
      <c r="E46" s="5"/>
      <c r="F46" s="5"/>
      <c r="G46" s="5"/>
      <c r="H46" s="5"/>
      <c r="I46" s="5"/>
      <c r="J46" s="5"/>
      <c r="K46" s="5"/>
      <c r="L46" s="5"/>
      <c r="M46" s="5"/>
      <c r="N46" s="5"/>
      <c r="O46" s="5"/>
      <c r="P46" s="5"/>
    </row>
    <row r="47" spans="1:16" x14ac:dyDescent="0.3">
      <c r="A47" s="2" t="s">
        <v>7</v>
      </c>
      <c r="B47" s="5"/>
      <c r="C47" s="5"/>
      <c r="D47" s="5"/>
      <c r="E47" s="5"/>
      <c r="F47" s="5"/>
      <c r="G47" s="5"/>
      <c r="H47" s="5"/>
      <c r="I47" s="5"/>
      <c r="J47" s="5"/>
      <c r="K47" s="5"/>
      <c r="L47" s="5"/>
      <c r="M47" s="5"/>
      <c r="N47" s="5"/>
      <c r="O47" s="5"/>
      <c r="P47" s="5"/>
    </row>
    <row r="48" spans="1:16" x14ac:dyDescent="0.3">
      <c r="A48" s="11" t="s">
        <v>19</v>
      </c>
      <c r="B48" s="14"/>
      <c r="C48" s="14"/>
      <c r="D48" s="14"/>
      <c r="E48" s="14"/>
      <c r="F48" s="14"/>
      <c r="G48" s="14"/>
      <c r="H48" s="14"/>
      <c r="I48" s="14"/>
      <c r="J48" s="14"/>
      <c r="K48" s="14"/>
      <c r="L48" s="14"/>
      <c r="M48" s="14"/>
      <c r="N48" s="14"/>
      <c r="O48" s="14"/>
      <c r="P48" s="14"/>
    </row>
    <row r="49" spans="1:16" x14ac:dyDescent="0.3">
      <c r="A49" s="2" t="s">
        <v>1</v>
      </c>
      <c r="B49" s="6">
        <v>70113654</v>
      </c>
      <c r="C49" s="6">
        <v>899545.36805391312</v>
      </c>
      <c r="D49" s="6">
        <v>9195661.8284777403</v>
      </c>
      <c r="E49" s="4"/>
      <c r="F49" s="4"/>
      <c r="G49" s="4"/>
      <c r="H49" s="4"/>
      <c r="I49" s="4"/>
      <c r="J49" s="4"/>
      <c r="K49" s="4"/>
      <c r="L49" s="4"/>
      <c r="M49" s="4"/>
      <c r="N49" s="4"/>
      <c r="O49" s="4"/>
      <c r="P49" s="4"/>
    </row>
    <row r="50" spans="1:16" x14ac:dyDescent="0.3">
      <c r="A50" s="2" t="s">
        <v>0</v>
      </c>
      <c r="B50" s="6">
        <v>2393537</v>
      </c>
      <c r="C50" s="6">
        <v>39039.06912779808</v>
      </c>
      <c r="D50" s="6">
        <v>505782.22323799133</v>
      </c>
      <c r="E50" s="4"/>
      <c r="F50" s="4"/>
      <c r="G50" s="4"/>
      <c r="H50" s="4"/>
      <c r="I50" s="4"/>
      <c r="J50" s="4"/>
      <c r="K50" s="4"/>
      <c r="L50" s="4"/>
      <c r="M50" s="4"/>
      <c r="N50" s="4"/>
      <c r="O50" s="4"/>
      <c r="P50" s="4"/>
    </row>
    <row r="51" spans="1:16" x14ac:dyDescent="0.3">
      <c r="A51" s="2" t="s">
        <v>8</v>
      </c>
      <c r="B51" s="6">
        <v>101063570</v>
      </c>
      <c r="C51" s="6">
        <v>1070469.4881734848</v>
      </c>
      <c r="D51" s="6">
        <v>18277678.657603264</v>
      </c>
      <c r="E51" s="4"/>
      <c r="F51" s="4"/>
      <c r="G51" s="4"/>
      <c r="H51" s="4"/>
      <c r="I51" s="4"/>
      <c r="J51" s="4"/>
      <c r="K51" s="4"/>
      <c r="L51" s="4"/>
      <c r="M51" s="4"/>
      <c r="N51" s="15"/>
      <c r="O51" s="4"/>
      <c r="P51" s="4"/>
    </row>
    <row r="52" spans="1:16" x14ac:dyDescent="0.3">
      <c r="A52" s="2" t="s">
        <v>7</v>
      </c>
      <c r="B52" s="6">
        <v>27457010</v>
      </c>
      <c r="C52" s="6">
        <v>344312.13734221458</v>
      </c>
      <c r="D52" s="6">
        <v>5122008.4394967556</v>
      </c>
      <c r="E52" s="4"/>
      <c r="F52" s="4"/>
      <c r="G52" s="4"/>
      <c r="H52" s="4"/>
      <c r="I52" s="4"/>
      <c r="J52" s="4"/>
      <c r="K52" s="4"/>
      <c r="L52" s="4"/>
      <c r="M52" s="4"/>
      <c r="N52" s="4"/>
      <c r="O52" s="4"/>
      <c r="P52" s="4"/>
    </row>
    <row r="53" spans="1:16" x14ac:dyDescent="0.3">
      <c r="A53" s="11" t="s">
        <v>20</v>
      </c>
      <c r="B53" s="14"/>
      <c r="C53" s="14"/>
      <c r="D53" s="14"/>
      <c r="E53" s="14"/>
      <c r="F53" s="14"/>
      <c r="G53" s="14"/>
      <c r="H53" s="14"/>
      <c r="I53" s="14"/>
      <c r="J53" s="14"/>
      <c r="K53" s="14"/>
      <c r="L53" s="14"/>
      <c r="M53" s="14"/>
      <c r="N53" s="14"/>
      <c r="O53" s="14"/>
      <c r="P53" s="14"/>
    </row>
    <row r="54" spans="1:16" x14ac:dyDescent="0.3">
      <c r="A54" s="2" t="s">
        <v>1</v>
      </c>
      <c r="B54" s="6">
        <v>71129291</v>
      </c>
      <c r="C54" s="6">
        <v>1513986.4642562866</v>
      </c>
      <c r="D54" s="6">
        <v>7158507.9241960049</v>
      </c>
      <c r="E54" s="6">
        <v>2114640</v>
      </c>
      <c r="F54" s="6">
        <v>52392.268035888672</v>
      </c>
      <c r="G54" s="6">
        <v>186267.78088855743</v>
      </c>
      <c r="H54" s="6">
        <v>7226961</v>
      </c>
      <c r="I54" s="6">
        <v>129064.67315673828</v>
      </c>
      <c r="J54" s="6">
        <v>803141.65728020668</v>
      </c>
      <c r="K54" s="6">
        <v>54168133</v>
      </c>
      <c r="L54" s="6">
        <v>1194398.1778755188</v>
      </c>
      <c r="M54" s="6">
        <v>5261733.6387200356</v>
      </c>
      <c r="N54" s="6">
        <v>3636246</v>
      </c>
      <c r="O54" s="6">
        <v>78092.733039855957</v>
      </c>
      <c r="P54" s="6">
        <v>419995.61105775833</v>
      </c>
    </row>
    <row r="55" spans="1:16" x14ac:dyDescent="0.3">
      <c r="A55" s="2" t="s">
        <v>0</v>
      </c>
      <c r="B55" s="6">
        <v>5619718</v>
      </c>
      <c r="C55" s="6">
        <v>138997.90170657635</v>
      </c>
      <c r="D55" s="6">
        <v>670753.64594984055</v>
      </c>
      <c r="E55" s="6">
        <v>48861</v>
      </c>
      <c r="F55" s="6">
        <v>1044.0859708786011</v>
      </c>
      <c r="G55" s="6">
        <v>2856.2859807014465</v>
      </c>
      <c r="H55" s="6">
        <v>93825</v>
      </c>
      <c r="I55" s="6">
        <v>1927.9539794921875</v>
      </c>
      <c r="J55" s="6">
        <v>8710.0530174970627</v>
      </c>
      <c r="K55" s="6">
        <v>18379</v>
      </c>
      <c r="L55" s="6">
        <v>340.10699844360352</v>
      </c>
      <c r="M55" s="6">
        <v>870.03900623321533</v>
      </c>
      <c r="N55" s="6">
        <v>4995</v>
      </c>
      <c r="O55" s="6">
        <v>203</v>
      </c>
      <c r="P55" s="6">
        <v>286.79399955272675</v>
      </c>
    </row>
    <row r="56" spans="1:16" x14ac:dyDescent="0.3">
      <c r="A56" s="2" t="s">
        <v>8</v>
      </c>
      <c r="B56" s="6">
        <v>120522543</v>
      </c>
      <c r="C56" s="6">
        <v>1801191.5115602016</v>
      </c>
      <c r="D56" s="6">
        <v>16773470.458648443</v>
      </c>
      <c r="E56" s="6">
        <v>1978138</v>
      </c>
      <c r="F56" s="6">
        <v>30350.755859375</v>
      </c>
      <c r="G56" s="6">
        <v>216700.63096427917</v>
      </c>
      <c r="H56" s="6">
        <v>4206252</v>
      </c>
      <c r="I56" s="6">
        <v>65878.803027868271</v>
      </c>
      <c r="J56" s="6">
        <v>584832.84281384945</v>
      </c>
      <c r="K56" s="6">
        <v>109689490</v>
      </c>
      <c r="L56" s="6">
        <v>1622111.7776241302</v>
      </c>
      <c r="M56" s="6">
        <v>15445307.269018888</v>
      </c>
      <c r="N56" s="6">
        <v>425620</v>
      </c>
      <c r="O56" s="6">
        <v>8985.35205078125</v>
      </c>
      <c r="P56" s="6">
        <v>55145.176015853882</v>
      </c>
    </row>
    <row r="57" spans="1:16" x14ac:dyDescent="0.3">
      <c r="A57" s="2" t="s">
        <v>7</v>
      </c>
      <c r="B57" s="6">
        <v>136959287</v>
      </c>
      <c r="C57" s="6">
        <v>2302101.7987418175</v>
      </c>
      <c r="D57" s="6">
        <v>19644357.732066154</v>
      </c>
      <c r="E57" s="6">
        <v>19751361</v>
      </c>
      <c r="F57" s="6">
        <v>324807.55013751984</v>
      </c>
      <c r="G57" s="6">
        <v>2513891.7840952873</v>
      </c>
      <c r="H57" s="6">
        <v>9462820</v>
      </c>
      <c r="I57" s="6">
        <v>160347.59223937988</v>
      </c>
      <c r="J57" s="6">
        <v>1141482.9579640627</v>
      </c>
      <c r="K57" s="6">
        <v>45204754</v>
      </c>
      <c r="L57" s="6">
        <v>767487.20471858978</v>
      </c>
      <c r="M57" s="6">
        <v>5950280.626301527</v>
      </c>
      <c r="N57" s="6">
        <v>57958711</v>
      </c>
      <c r="O57" s="6">
        <v>1004424.120578289</v>
      </c>
      <c r="P57" s="6">
        <v>9204607.479798913</v>
      </c>
    </row>
    <row r="58" spans="1:16" x14ac:dyDescent="0.3">
      <c r="A58" s="16" t="s">
        <v>18</v>
      </c>
      <c r="B58" s="17"/>
      <c r="C58" s="17"/>
      <c r="D58" s="17"/>
      <c r="E58" s="17"/>
      <c r="F58" s="17"/>
      <c r="G58" s="17"/>
      <c r="H58" s="17"/>
      <c r="I58" s="17"/>
      <c r="J58" s="17"/>
      <c r="K58" s="17"/>
      <c r="L58" s="17"/>
      <c r="M58" s="17"/>
      <c r="N58" s="17"/>
      <c r="O58" s="17"/>
      <c r="P58" s="17"/>
    </row>
    <row r="59" spans="1:16" x14ac:dyDescent="0.3">
      <c r="A59" s="2" t="s">
        <v>1</v>
      </c>
      <c r="B59" s="6">
        <v>367055648</v>
      </c>
      <c r="C59" s="6">
        <v>6471658</v>
      </c>
      <c r="D59" s="6">
        <v>40935865</v>
      </c>
      <c r="E59" s="4"/>
      <c r="F59" s="4"/>
      <c r="G59" s="4"/>
      <c r="H59" s="4"/>
      <c r="I59" s="4"/>
      <c r="J59" s="4"/>
      <c r="K59" s="4"/>
      <c r="L59" s="4"/>
      <c r="M59" s="4"/>
      <c r="N59" s="4"/>
      <c r="O59" s="4"/>
      <c r="P59" s="4"/>
    </row>
    <row r="60" spans="1:16" x14ac:dyDescent="0.3">
      <c r="A60" s="2" t="s">
        <v>0</v>
      </c>
      <c r="B60" s="6">
        <v>74147976</v>
      </c>
      <c r="C60" s="6">
        <v>1370214</v>
      </c>
      <c r="D60" s="6">
        <v>9281609</v>
      </c>
      <c r="E60" s="4"/>
      <c r="F60" s="4"/>
      <c r="G60" s="4"/>
      <c r="H60" s="4"/>
      <c r="I60" s="4"/>
      <c r="J60" s="4"/>
      <c r="K60" s="4"/>
      <c r="L60" s="4"/>
      <c r="M60" s="4"/>
      <c r="N60" s="4"/>
      <c r="O60" s="4"/>
      <c r="P60" s="4"/>
    </row>
    <row r="61" spans="1:16" x14ac:dyDescent="0.3">
      <c r="A61" s="2" t="s">
        <v>8</v>
      </c>
      <c r="B61" s="6">
        <v>480537792</v>
      </c>
      <c r="C61" s="6">
        <v>6160554</v>
      </c>
      <c r="D61" s="6">
        <v>81594176</v>
      </c>
      <c r="E61" s="4"/>
      <c r="F61" s="4"/>
      <c r="G61" s="4"/>
      <c r="H61" s="4"/>
      <c r="I61" s="4"/>
      <c r="J61" s="4"/>
      <c r="K61" s="4"/>
      <c r="L61" s="4"/>
      <c r="M61" s="4"/>
      <c r="N61" s="4"/>
      <c r="O61" s="4"/>
      <c r="P61" s="4"/>
    </row>
    <row r="62" spans="1:16" x14ac:dyDescent="0.3">
      <c r="A62" s="2" t="s">
        <v>7</v>
      </c>
      <c r="B62" s="6">
        <v>50000016</v>
      </c>
      <c r="C62" s="6">
        <v>838332</v>
      </c>
      <c r="D62" s="6">
        <v>7270436</v>
      </c>
      <c r="E62" s="4"/>
      <c r="F62" s="4"/>
      <c r="G62" s="4"/>
      <c r="H62" s="4"/>
      <c r="I62" s="4"/>
      <c r="J62" s="4"/>
      <c r="K62" s="4"/>
      <c r="L62" s="4"/>
      <c r="M62" s="4"/>
      <c r="N62" s="4"/>
      <c r="O62" s="4"/>
      <c r="P62" s="4"/>
    </row>
  </sheetData>
  <mergeCells count="7">
    <mergeCell ref="Q1:S1"/>
    <mergeCell ref="N1:P1"/>
    <mergeCell ref="A1:A2"/>
    <mergeCell ref="B1:D1"/>
    <mergeCell ref="E1:G1"/>
    <mergeCell ref="H1:J1"/>
    <mergeCell ref="K1:M1"/>
  </mergeCells>
  <conditionalFormatting sqref="B13:D13 B18:D18 B23:D23 B28:D28 B33:D33">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tabSelected="1" topLeftCell="A10" workbookViewId="0">
      <selection activeCell="A27" sqref="A27:XFD27"/>
    </sheetView>
  </sheetViews>
  <sheetFormatPr defaultRowHeight="14.4" x14ac:dyDescent="0.3"/>
  <cols>
    <col min="1" max="1" width="97" bestFit="1" customWidth="1"/>
    <col min="6" max="6" width="11" bestFit="1" customWidth="1"/>
    <col min="15" max="15" width="2.21875" customWidth="1"/>
    <col min="16" max="22" width="9.21875" customWidth="1"/>
  </cols>
  <sheetData>
    <row r="1" spans="1:22" ht="15" thickBot="1" x14ac:dyDescent="0.35">
      <c r="A1" s="59" t="s">
        <v>56</v>
      </c>
      <c r="B1" s="60"/>
      <c r="C1" s="60"/>
      <c r="D1" s="61"/>
      <c r="E1" s="27"/>
      <c r="F1" s="27"/>
      <c r="G1" s="27"/>
      <c r="H1" s="27"/>
      <c r="I1" s="27"/>
      <c r="J1" s="27"/>
      <c r="K1" s="27"/>
      <c r="L1" s="27"/>
      <c r="M1" s="27"/>
      <c r="N1" s="27"/>
      <c r="O1" s="27"/>
      <c r="P1" s="27"/>
      <c r="Q1" s="27"/>
      <c r="R1" s="27"/>
      <c r="S1" s="27"/>
      <c r="T1" s="27"/>
      <c r="U1" s="27"/>
      <c r="V1" s="27"/>
    </row>
    <row r="3" spans="1:22" ht="15" thickBot="1" x14ac:dyDescent="0.35">
      <c r="A3" s="28" t="s">
        <v>44</v>
      </c>
      <c r="B3" s="27"/>
      <c r="C3" s="27"/>
      <c r="D3" s="27"/>
      <c r="E3" s="27"/>
      <c r="F3" s="27"/>
      <c r="G3" s="27"/>
      <c r="H3" s="27"/>
      <c r="I3" s="27"/>
      <c r="J3" s="27"/>
      <c r="K3" s="27"/>
      <c r="L3" s="27"/>
      <c r="M3" s="27"/>
      <c r="N3" s="27"/>
      <c r="O3" s="27"/>
      <c r="P3" s="27"/>
      <c r="Q3" s="27"/>
      <c r="R3" s="27"/>
      <c r="S3" s="27"/>
      <c r="T3" s="27"/>
      <c r="U3" s="27"/>
      <c r="V3" s="27"/>
    </row>
    <row r="4" spans="1:22" x14ac:dyDescent="0.3">
      <c r="A4" s="55"/>
      <c r="B4" s="117" t="s">
        <v>13</v>
      </c>
      <c r="C4" s="117"/>
      <c r="D4" s="117" t="s">
        <v>2</v>
      </c>
      <c r="E4" s="117"/>
      <c r="F4" s="117" t="s">
        <v>3</v>
      </c>
      <c r="G4" s="117"/>
      <c r="H4" s="117" t="s">
        <v>45</v>
      </c>
      <c r="I4" s="117"/>
      <c r="J4" s="117" t="s">
        <v>4</v>
      </c>
      <c r="K4" s="118"/>
      <c r="L4" s="27"/>
      <c r="M4" s="27"/>
      <c r="N4" s="27"/>
      <c r="O4" s="27"/>
      <c r="P4" s="27"/>
      <c r="Q4" s="27"/>
      <c r="R4" s="27"/>
      <c r="S4" s="27"/>
      <c r="T4" s="27"/>
      <c r="U4" s="27"/>
      <c r="V4" s="27"/>
    </row>
    <row r="5" spans="1:22" x14ac:dyDescent="0.3">
      <c r="A5" s="42"/>
      <c r="B5" s="34" t="s">
        <v>14</v>
      </c>
      <c r="C5" s="34" t="s">
        <v>16</v>
      </c>
      <c r="D5" s="34" t="s">
        <v>14</v>
      </c>
      <c r="E5" s="34" t="s">
        <v>16</v>
      </c>
      <c r="F5" s="34" t="s">
        <v>14</v>
      </c>
      <c r="G5" s="34" t="s">
        <v>16</v>
      </c>
      <c r="H5" s="34" t="s">
        <v>14</v>
      </c>
      <c r="I5" s="34" t="s">
        <v>16</v>
      </c>
      <c r="J5" s="34" t="s">
        <v>14</v>
      </c>
      <c r="K5" s="56" t="s">
        <v>16</v>
      </c>
      <c r="L5" s="27"/>
      <c r="M5" s="27"/>
      <c r="N5" s="27"/>
      <c r="O5" s="27"/>
      <c r="P5" s="27"/>
      <c r="Q5" s="27"/>
      <c r="R5" s="27"/>
      <c r="S5" s="27"/>
      <c r="T5" s="27"/>
      <c r="U5" s="27"/>
      <c r="V5" s="27"/>
    </row>
    <row r="6" spans="1:22" s="72" customFormat="1" x14ac:dyDescent="0.3">
      <c r="A6" s="71" t="s">
        <v>46</v>
      </c>
      <c r="B6" s="32">
        <f>SUMPRODUCT('2017 Price'!C6:C7,'2017 Sales'!C6:C7)/SUM('2017 Sales'!C6:C7)</f>
        <v>1.6964229281033014</v>
      </c>
      <c r="C6" s="32">
        <f>SUMPRODUCT('2017 Price'!D6:D7,'2017 Sales'!D6:D7)/SUM('2017 Sales'!D6:D7)</f>
        <v>1.4610067789866363</v>
      </c>
      <c r="D6" s="32">
        <f>SUMPRODUCT('2017 Price'!F6:F7,'2017 Sales'!F6:F7)/SUM('2017 Sales'!F6:F7)</f>
        <v>1.721510194936428</v>
      </c>
      <c r="E6" s="32">
        <f>SUMPRODUCT('2017 Price'!G6:G7,'2017 Sales'!G6:G7)/SUM('2017 Sales'!G6:G7)</f>
        <v>1.5518816855040733</v>
      </c>
      <c r="F6" s="32">
        <f>SUMPRODUCT('2017 Price'!I6:I7,'2017 Sales'!I6:I7)/SUM('2017 Sales'!I6:I7)</f>
        <v>4.2293385002910977</v>
      </c>
      <c r="G6" s="32">
        <f>SUMPRODUCT('2017 Price'!J6:J7,'2017 Sales'!J6:J7)/SUM('2017 Sales'!J6:J7)</f>
        <v>3.9387460186046779</v>
      </c>
      <c r="H6" s="32">
        <f>SUMPRODUCT('2017 Price'!L6:L7,'2017 Sales'!L6:L7)/SUM('2017 Sales'!L6:L7)</f>
        <v>1.631001692122956</v>
      </c>
      <c r="I6" s="32">
        <f>SUMPRODUCT('2017 Price'!M6:M7,'2017 Sales'!M6:M7)/SUM('2017 Sales'!M6:M7)</f>
        <v>1.3798882980428582</v>
      </c>
      <c r="J6" s="32">
        <f>SUMPRODUCT('2017 Price'!O6:O7,'2017 Sales'!O6:O7)/SUM('2017 Sales'!O6:O7)</f>
        <v>1.1463970399656578</v>
      </c>
      <c r="K6" s="57">
        <f>SUMPRODUCT('2017 Price'!P6:P7,'2017 Sales'!P6:P7)/SUM('2017 Sales'!P6:P7)</f>
        <v>0.97434808927970307</v>
      </c>
    </row>
    <row r="7" spans="1:22" ht="15" thickBot="1" x14ac:dyDescent="0.35">
      <c r="A7" s="58" t="s">
        <v>47</v>
      </c>
      <c r="B7" s="68">
        <f>B6/C6</f>
        <v>1.1611328246402466</v>
      </c>
      <c r="C7" s="69"/>
      <c r="D7" s="68">
        <f>D6/E6</f>
        <v>1.109305052709129</v>
      </c>
      <c r="E7" s="69"/>
      <c r="F7" s="68">
        <f>F6/G6</f>
        <v>1.0737779182292551</v>
      </c>
      <c r="G7" s="69"/>
      <c r="H7" s="68">
        <f>H6/I6</f>
        <v>1.1819809577603204</v>
      </c>
      <c r="I7" s="69"/>
      <c r="J7" s="68">
        <f>J6/K6</f>
        <v>1.1765785273034648</v>
      </c>
      <c r="K7" s="70"/>
      <c r="L7" s="27"/>
      <c r="M7" s="27"/>
      <c r="N7" s="27"/>
      <c r="O7" s="27"/>
      <c r="P7" s="27"/>
      <c r="Q7" s="27"/>
      <c r="R7" s="27"/>
      <c r="S7" s="27"/>
      <c r="T7" s="27"/>
      <c r="U7" s="27"/>
      <c r="V7" s="27"/>
    </row>
    <row r="8" spans="1:22" ht="15" thickBot="1" x14ac:dyDescent="0.35">
      <c r="A8" s="54"/>
      <c r="B8" s="35"/>
      <c r="C8" s="35"/>
      <c r="D8" s="35"/>
      <c r="E8" s="35"/>
      <c r="F8" s="35"/>
      <c r="G8" s="35"/>
      <c r="H8" s="35"/>
      <c r="I8" s="35"/>
      <c r="J8" s="35"/>
      <c r="K8" s="35"/>
      <c r="L8" s="27"/>
      <c r="M8" s="27"/>
      <c r="N8" s="27"/>
      <c r="O8" s="27"/>
      <c r="P8" s="27"/>
      <c r="Q8" s="27"/>
      <c r="R8" s="27"/>
      <c r="S8" s="27"/>
      <c r="T8" s="27"/>
      <c r="U8" s="27"/>
      <c r="V8" s="27"/>
    </row>
    <row r="9" spans="1:22" x14ac:dyDescent="0.3">
      <c r="A9" s="51" t="s">
        <v>48</v>
      </c>
      <c r="B9" s="52">
        <f>'2017 Price'!D39/'2017 Price'!D4</f>
        <v>1.104133552081374</v>
      </c>
      <c r="C9" s="27"/>
      <c r="D9" s="27"/>
      <c r="E9" s="33"/>
      <c r="F9" s="33"/>
      <c r="G9" s="33"/>
      <c r="H9" s="27"/>
      <c r="I9" s="27"/>
      <c r="J9" s="27"/>
      <c r="K9" s="27"/>
      <c r="L9" s="27"/>
      <c r="M9" s="27"/>
      <c r="N9" s="27"/>
      <c r="O9" s="27"/>
      <c r="P9" s="27"/>
      <c r="Q9" s="27"/>
      <c r="R9" s="27"/>
    </row>
    <row r="10" spans="1:22" ht="15" thickBot="1" x14ac:dyDescent="0.35">
      <c r="A10" s="53" t="s">
        <v>58</v>
      </c>
      <c r="B10" s="92">
        <v>0.05</v>
      </c>
      <c r="C10" s="27"/>
      <c r="D10" s="27"/>
      <c r="E10" s="33"/>
      <c r="F10" s="33"/>
      <c r="G10" s="33"/>
      <c r="H10" s="27"/>
      <c r="I10" s="27"/>
      <c r="J10" s="27"/>
      <c r="K10" s="27"/>
      <c r="L10" s="27"/>
      <c r="M10" s="27"/>
      <c r="N10" s="27"/>
      <c r="O10" s="27"/>
      <c r="P10" s="27"/>
      <c r="Q10" s="27"/>
      <c r="R10" s="27"/>
    </row>
    <row r="11" spans="1:22" ht="15" thickBot="1" x14ac:dyDescent="0.35">
      <c r="A11" s="27"/>
      <c r="B11" s="27"/>
      <c r="C11" s="27"/>
      <c r="D11" s="27"/>
      <c r="E11" s="27"/>
      <c r="F11" s="27"/>
      <c r="G11" s="27"/>
      <c r="H11" s="27"/>
      <c r="I11" s="27"/>
      <c r="J11" s="27"/>
      <c r="K11" s="27"/>
      <c r="L11" s="27"/>
      <c r="M11" s="27"/>
      <c r="N11" s="27"/>
      <c r="O11" s="27"/>
      <c r="P11" s="27"/>
      <c r="Q11" s="27"/>
      <c r="R11" s="27"/>
      <c r="S11" s="27"/>
      <c r="T11" s="27"/>
      <c r="U11" s="27"/>
      <c r="V11" s="27"/>
    </row>
    <row r="12" spans="1:22" x14ac:dyDescent="0.3">
      <c r="A12" s="39" t="s">
        <v>57</v>
      </c>
      <c r="B12" s="40"/>
      <c r="C12" s="40"/>
      <c r="D12" s="40"/>
      <c r="E12" s="40"/>
      <c r="F12" s="40"/>
      <c r="G12" s="40"/>
      <c r="H12" s="40"/>
      <c r="I12" s="40"/>
      <c r="J12" s="40"/>
      <c r="K12" s="40"/>
      <c r="L12" s="40"/>
      <c r="M12" s="40"/>
      <c r="N12" s="40"/>
      <c r="O12" s="40"/>
      <c r="P12" s="40"/>
      <c r="Q12" s="40"/>
      <c r="R12" s="40"/>
      <c r="S12" s="40"/>
      <c r="T12" s="40"/>
      <c r="U12" s="40"/>
      <c r="V12" s="41"/>
    </row>
    <row r="13" spans="1:22" x14ac:dyDescent="0.3">
      <c r="A13" s="42" t="s">
        <v>49</v>
      </c>
      <c r="B13" s="34" t="s">
        <v>13</v>
      </c>
      <c r="C13" s="34" t="s">
        <v>2</v>
      </c>
      <c r="D13" s="34" t="s">
        <v>3</v>
      </c>
      <c r="E13" s="34" t="s">
        <v>45</v>
      </c>
      <c r="F13" s="36" t="s">
        <v>4</v>
      </c>
      <c r="G13" s="37" t="s">
        <v>50</v>
      </c>
      <c r="H13" s="31"/>
      <c r="I13" s="31"/>
      <c r="J13" s="31"/>
      <c r="K13" s="31"/>
      <c r="L13" s="31"/>
      <c r="M13" s="31"/>
      <c r="N13" s="31"/>
      <c r="O13" s="31"/>
      <c r="P13" s="31"/>
      <c r="Q13" s="31"/>
      <c r="R13" s="31"/>
      <c r="S13" s="31"/>
      <c r="T13" s="31"/>
      <c r="U13" s="31"/>
      <c r="V13" s="43"/>
    </row>
    <row r="14" spans="1:22" x14ac:dyDescent="0.3">
      <c r="A14" s="44" t="s">
        <v>51</v>
      </c>
      <c r="B14" s="29">
        <f>'2017 Price'!D4*$B$7*'TRM Adjustments'!$B$9</f>
        <v>4.4494759530780525</v>
      </c>
      <c r="C14" s="66">
        <f>'2017 Price'!G4*$D$7*'TRM Adjustments'!$B$9</f>
        <v>5.3675618331967732</v>
      </c>
      <c r="D14" s="66">
        <f>'2017 Price'!J4*'TRM Adjustments'!$F$7*'TRM Adjustments'!$B$9</f>
        <v>7.0141720524930999</v>
      </c>
      <c r="E14" s="66">
        <f>'2017 Price'!M4*'TRM Adjustments'!$H$7*'TRM Adjustments'!$B$9</f>
        <v>3.8380954642215159</v>
      </c>
      <c r="F14" s="66">
        <f>'2017 Price'!P4*'TRM Adjustments'!$J$7*'TRM Adjustments'!$B$9</f>
        <v>6.7685839577545179</v>
      </c>
      <c r="G14" s="38" t="s">
        <v>52</v>
      </c>
      <c r="H14" s="30"/>
      <c r="I14" s="30"/>
      <c r="J14" s="30"/>
      <c r="K14" s="30"/>
      <c r="L14" s="30"/>
      <c r="M14" s="30"/>
      <c r="N14" s="30"/>
      <c r="O14" s="30"/>
      <c r="P14" s="30"/>
      <c r="Q14" s="30"/>
      <c r="R14" s="30"/>
      <c r="S14" s="30"/>
      <c r="T14" s="30"/>
      <c r="U14" s="30"/>
      <c r="V14" s="45"/>
    </row>
    <row r="15" spans="1:22" x14ac:dyDescent="0.3">
      <c r="A15" s="44" t="s">
        <v>0</v>
      </c>
      <c r="B15" s="29">
        <f>'2017 Price'!D5*$B$7*'TRM Adjustments'!$B$9</f>
        <v>3.1175563496287855</v>
      </c>
      <c r="C15" s="66">
        <f>'2017 Price'!G5*$D$7*'TRM Adjustments'!$B$9</f>
        <v>6.5641923123574211</v>
      </c>
      <c r="D15" s="66">
        <f>'2017 Price'!J5*'TRM Adjustments'!$F$7*'TRM Adjustments'!$B$9</f>
        <v>6.5151120680087962</v>
      </c>
      <c r="E15" s="66">
        <f>'2017 Price'!M5*'TRM Adjustments'!$H$7*'TRM Adjustments'!$B$9</f>
        <v>5.9970607620652094</v>
      </c>
      <c r="F15" s="66">
        <f>'2017 Price'!P5*'TRM Adjustments'!$J$7*'TRM Adjustments'!$B$9</f>
        <v>5.1967524062871808</v>
      </c>
      <c r="G15" s="38" t="s">
        <v>53</v>
      </c>
      <c r="H15" s="30"/>
      <c r="I15" s="30"/>
      <c r="J15" s="30"/>
      <c r="K15" s="30"/>
      <c r="L15" s="30"/>
      <c r="M15" s="30"/>
      <c r="N15" s="30"/>
      <c r="O15" s="30"/>
      <c r="P15" s="30"/>
      <c r="Q15" s="30"/>
      <c r="R15" s="30"/>
      <c r="S15" s="30"/>
      <c r="T15" s="30"/>
      <c r="U15" s="30"/>
      <c r="V15" s="45"/>
    </row>
    <row r="16" spans="1:22" x14ac:dyDescent="0.3">
      <c r="A16" s="44" t="s">
        <v>8</v>
      </c>
      <c r="B16" s="29">
        <f>'2017 Price'!C6</f>
        <v>1.7524138689041138</v>
      </c>
      <c r="C16" s="66">
        <f>'2017 Price'!F6</f>
        <v>2.4405679702758789</v>
      </c>
      <c r="D16" s="66">
        <f>'2017 Price'!I6</f>
        <v>5.6289973258972168</v>
      </c>
      <c r="E16" s="66">
        <f>'2017 Price'!L6</f>
        <v>1.5640501976013184</v>
      </c>
      <c r="F16" s="66">
        <f>'2017 Price'!O6</f>
        <v>2.5367960929870605</v>
      </c>
      <c r="G16" s="38" t="s">
        <v>54</v>
      </c>
      <c r="H16" s="30"/>
      <c r="I16" s="30"/>
      <c r="J16" s="30"/>
      <c r="K16" s="30"/>
      <c r="L16" s="30"/>
      <c r="M16" s="30"/>
      <c r="N16" s="30"/>
      <c r="O16" s="30"/>
      <c r="P16" s="30"/>
      <c r="Q16" s="30"/>
      <c r="R16" s="30"/>
      <c r="S16" s="30"/>
      <c r="T16" s="30"/>
      <c r="U16" s="30"/>
      <c r="V16" s="45"/>
    </row>
    <row r="17" spans="1:22" ht="15" thickBot="1" x14ac:dyDescent="0.35">
      <c r="A17" s="46" t="s">
        <v>7</v>
      </c>
      <c r="B17" s="47">
        <f>'2017 Price'!C7</f>
        <v>1.6356663703918457</v>
      </c>
      <c r="C17" s="67">
        <f>'2017 Price'!F7</f>
        <v>1.6115777492523193</v>
      </c>
      <c r="D17" s="67">
        <f>'2017 Price'!I7</f>
        <v>3.5688364505767822</v>
      </c>
      <c r="E17" s="67">
        <f>'2017 Price'!L7</f>
        <v>1.8420087099075317</v>
      </c>
      <c r="F17" s="67">
        <f>'2017 Price'!O7</f>
        <v>1.1339492797851563</v>
      </c>
      <c r="G17" s="48" t="s">
        <v>54</v>
      </c>
      <c r="H17" s="49"/>
      <c r="I17" s="49"/>
      <c r="J17" s="49"/>
      <c r="K17" s="49"/>
      <c r="L17" s="49"/>
      <c r="M17" s="49"/>
      <c r="N17" s="49"/>
      <c r="O17" s="49"/>
      <c r="P17" s="49"/>
      <c r="Q17" s="49"/>
      <c r="R17" s="49"/>
      <c r="S17" s="49"/>
      <c r="T17" s="49"/>
      <c r="U17" s="49"/>
      <c r="V17" s="50"/>
    </row>
    <row r="19" spans="1:22" ht="15" thickBot="1" x14ac:dyDescent="0.35">
      <c r="A19" s="27"/>
      <c r="B19" s="27"/>
      <c r="C19" s="27"/>
      <c r="D19" s="27"/>
      <c r="E19" s="27"/>
      <c r="F19" s="27"/>
      <c r="G19" s="27"/>
      <c r="H19" s="27"/>
      <c r="I19" s="27"/>
      <c r="J19" s="27"/>
      <c r="K19" s="27"/>
      <c r="L19" s="27"/>
      <c r="M19" s="27"/>
      <c r="N19" s="27"/>
      <c r="O19" s="27"/>
      <c r="P19" s="27"/>
      <c r="Q19" s="27"/>
      <c r="R19" s="27"/>
      <c r="S19" s="27"/>
      <c r="T19" s="27"/>
      <c r="U19" s="27"/>
      <c r="V19" s="27"/>
    </row>
    <row r="20" spans="1:22" ht="33.6" x14ac:dyDescent="0.65">
      <c r="A20" s="65" t="s">
        <v>60</v>
      </c>
      <c r="B20" s="40"/>
      <c r="C20" s="40"/>
      <c r="D20" s="40"/>
      <c r="E20" s="40"/>
      <c r="F20" s="41"/>
      <c r="G20" s="27"/>
      <c r="H20" s="27"/>
      <c r="I20" s="27"/>
      <c r="J20" s="27"/>
      <c r="K20" s="27"/>
      <c r="L20" s="27"/>
      <c r="M20" s="27"/>
      <c r="N20" s="27"/>
      <c r="O20" s="27"/>
      <c r="P20" s="27"/>
      <c r="Q20" s="27"/>
      <c r="R20" s="27"/>
      <c r="S20" s="27"/>
      <c r="T20" s="27"/>
      <c r="U20" s="27"/>
      <c r="V20" s="27"/>
    </row>
    <row r="21" spans="1:22" x14ac:dyDescent="0.3">
      <c r="A21" s="42" t="s">
        <v>49</v>
      </c>
      <c r="B21" s="34" t="s">
        <v>13</v>
      </c>
      <c r="C21" s="34" t="s">
        <v>2</v>
      </c>
      <c r="D21" s="34" t="s">
        <v>3</v>
      </c>
      <c r="E21" s="34" t="s">
        <v>45</v>
      </c>
      <c r="F21" s="56" t="s">
        <v>4</v>
      </c>
      <c r="G21" s="27"/>
      <c r="H21" s="27"/>
      <c r="I21" s="27"/>
      <c r="J21" s="27"/>
      <c r="K21" s="27"/>
      <c r="L21" s="27"/>
      <c r="M21" s="27"/>
      <c r="N21" s="27"/>
      <c r="O21" s="27"/>
      <c r="P21" s="27"/>
      <c r="Q21" s="27"/>
      <c r="R21" s="27"/>
      <c r="S21" s="27"/>
      <c r="T21" s="27"/>
      <c r="U21" s="27"/>
      <c r="V21" s="27"/>
    </row>
    <row r="22" spans="1:22" x14ac:dyDescent="0.3">
      <c r="A22" s="44" t="s">
        <v>55</v>
      </c>
      <c r="B22" s="29">
        <f>B14*(1-$B$10)</f>
        <v>4.2270021554241497</v>
      </c>
      <c r="C22" s="29">
        <f t="shared" ref="C22:F22" si="0">C14*(1-$B$10)</f>
        <v>5.0991837415369341</v>
      </c>
      <c r="D22" s="29">
        <f t="shared" si="0"/>
        <v>6.6634634498684449</v>
      </c>
      <c r="E22" s="29">
        <f t="shared" si="0"/>
        <v>3.6461906910104398</v>
      </c>
      <c r="F22" s="29">
        <f t="shared" si="0"/>
        <v>6.4301547598667916</v>
      </c>
      <c r="G22" s="27"/>
      <c r="H22" s="27"/>
      <c r="I22" s="27"/>
      <c r="J22" s="27"/>
      <c r="K22" s="27"/>
      <c r="L22" s="27"/>
      <c r="M22" s="27"/>
      <c r="N22" s="27"/>
      <c r="O22" s="27"/>
      <c r="P22" s="27"/>
      <c r="Q22" s="27"/>
      <c r="R22" s="27"/>
      <c r="S22" s="27"/>
      <c r="T22" s="27"/>
      <c r="U22" s="27"/>
      <c r="V22" s="27"/>
    </row>
    <row r="23" spans="1:22" x14ac:dyDescent="0.3">
      <c r="A23" s="44" t="s">
        <v>0</v>
      </c>
      <c r="B23" s="29">
        <f>B15</f>
        <v>3.1175563496287855</v>
      </c>
      <c r="C23" s="29">
        <f t="shared" ref="C23:F23" si="1">C15</f>
        <v>6.5641923123574211</v>
      </c>
      <c r="D23" s="29">
        <f t="shared" si="1"/>
        <v>6.5151120680087962</v>
      </c>
      <c r="E23" s="29">
        <f t="shared" si="1"/>
        <v>5.9970607620652094</v>
      </c>
      <c r="F23" s="29">
        <f t="shared" si="1"/>
        <v>5.1967524062871808</v>
      </c>
      <c r="G23" s="27"/>
      <c r="H23" s="27"/>
      <c r="I23" s="27"/>
      <c r="J23" s="27"/>
      <c r="K23" s="27"/>
      <c r="L23" s="27"/>
      <c r="M23" s="27"/>
      <c r="N23" s="27"/>
      <c r="O23" s="27"/>
      <c r="P23" s="27"/>
      <c r="Q23" s="27"/>
      <c r="R23" s="27"/>
      <c r="S23" s="27"/>
      <c r="T23" s="27"/>
      <c r="U23" s="27"/>
      <c r="V23" s="27"/>
    </row>
    <row r="24" spans="1:22" x14ac:dyDescent="0.3">
      <c r="A24" s="44" t="s">
        <v>8</v>
      </c>
      <c r="B24" s="29">
        <f t="shared" ref="B24:F25" si="2">B16</f>
        <v>1.7524138689041138</v>
      </c>
      <c r="C24" s="29">
        <f t="shared" si="2"/>
        <v>2.4405679702758789</v>
      </c>
      <c r="D24" s="29">
        <f t="shared" si="2"/>
        <v>5.6289973258972168</v>
      </c>
      <c r="E24" s="29">
        <f t="shared" si="2"/>
        <v>1.5640501976013184</v>
      </c>
      <c r="F24" s="29">
        <f t="shared" si="2"/>
        <v>2.5367960929870605</v>
      </c>
      <c r="G24" s="27"/>
      <c r="H24" s="27"/>
      <c r="I24" s="27"/>
      <c r="J24" s="27"/>
      <c r="K24" s="27"/>
      <c r="L24" s="27"/>
      <c r="M24" s="27"/>
      <c r="N24" s="27"/>
      <c r="O24" s="27"/>
      <c r="P24" s="27"/>
      <c r="Q24" s="27"/>
      <c r="R24" s="27"/>
      <c r="S24" s="27"/>
      <c r="T24" s="27"/>
      <c r="U24" s="27"/>
      <c r="V24" s="27"/>
    </row>
    <row r="25" spans="1:22" ht="15" thickBot="1" x14ac:dyDescent="0.35">
      <c r="A25" s="46" t="s">
        <v>7</v>
      </c>
      <c r="B25" s="29">
        <f t="shared" si="2"/>
        <v>1.6356663703918457</v>
      </c>
      <c r="C25" s="29">
        <f t="shared" si="2"/>
        <v>1.6115777492523193</v>
      </c>
      <c r="D25" s="29">
        <f t="shared" si="2"/>
        <v>3.5688364505767822</v>
      </c>
      <c r="E25" s="29">
        <f t="shared" si="2"/>
        <v>1.8420087099075317</v>
      </c>
      <c r="F25" s="29">
        <f t="shared" si="2"/>
        <v>1.1339492797851563</v>
      </c>
      <c r="G25" s="27"/>
      <c r="H25" s="27"/>
      <c r="I25" s="27"/>
      <c r="J25" s="27"/>
      <c r="K25" s="27"/>
      <c r="L25" s="27"/>
      <c r="M25" s="27"/>
      <c r="N25" s="27"/>
      <c r="O25" s="27"/>
      <c r="P25" s="27"/>
      <c r="Q25" s="27"/>
      <c r="R25" s="27"/>
      <c r="S25" s="27"/>
      <c r="T25" s="27"/>
      <c r="U25" s="27"/>
      <c r="V25" s="27"/>
    </row>
    <row r="26" spans="1:22" ht="15" thickBot="1" x14ac:dyDescent="0.35">
      <c r="A26" s="62" t="s">
        <v>59</v>
      </c>
      <c r="B26" s="63"/>
      <c r="C26" s="63"/>
      <c r="D26" s="63"/>
      <c r="E26" s="63"/>
      <c r="F26" s="64"/>
      <c r="G26" s="27"/>
      <c r="H26" s="27"/>
      <c r="I26" s="27"/>
      <c r="J26" s="27"/>
      <c r="K26" s="27"/>
      <c r="L26" s="27"/>
      <c r="M26" s="27"/>
      <c r="N26" s="27"/>
      <c r="O26" s="27"/>
      <c r="P26" s="27"/>
      <c r="Q26" s="27"/>
      <c r="R26" s="27"/>
      <c r="S26" s="27"/>
      <c r="T26" s="27"/>
      <c r="U26" s="27"/>
      <c r="V26" s="27"/>
    </row>
    <row r="27" spans="1:22" x14ac:dyDescent="0.3">
      <c r="A27" s="44" t="s">
        <v>61</v>
      </c>
      <c r="B27" s="29">
        <f>(B24*'2017 Sales'!B6+B25*'2017 Sales'!B7)/SUM('2017 Sales'!B6:B7)</f>
        <v>1.7026857042809962</v>
      </c>
      <c r="C27" s="29">
        <f>(C24*'2017 Sales'!E6+C25*'2017 Sales'!E7)/SUM('2017 Sales'!E6:E7)</f>
        <v>1.7407779174731146</v>
      </c>
      <c r="D27" s="29">
        <f>(D24*'2017 Sales'!H6+D25*'2017 Sales'!H7)/SUM('2017 Sales'!H6:H7)</f>
        <v>4.2653198785119635</v>
      </c>
      <c r="E27" s="29">
        <f>(E24*'2017 Sales'!K6+E25*'2017 Sales'!K7)/SUM('2017 Sales'!K6:K7)</f>
        <v>1.6202803051018129</v>
      </c>
      <c r="F27" s="29">
        <f>(F24*'2017 Sales'!N6+F25*'2017 Sales'!N7)/SUM('2017 Sales'!N6:N7)</f>
        <v>1.1439376981531</v>
      </c>
    </row>
    <row r="28" spans="1:22" ht="15" thickBot="1" x14ac:dyDescent="0.35">
      <c r="A28" s="46" t="s">
        <v>62</v>
      </c>
      <c r="B28" s="29">
        <f>B22-B27</f>
        <v>2.5243164511431537</v>
      </c>
      <c r="C28" s="29">
        <f>C22-C27</f>
        <v>3.3584058240638193</v>
      </c>
      <c r="D28" s="29">
        <f>D22-D27</f>
        <v>2.3981435713564814</v>
      </c>
      <c r="E28" s="29">
        <f>E22-E27</f>
        <v>2.0259103859086269</v>
      </c>
      <c r="F28" s="29">
        <f>F22-F27</f>
        <v>5.2862170617136917</v>
      </c>
    </row>
  </sheetData>
  <mergeCells count="5">
    <mergeCell ref="B4:C4"/>
    <mergeCell ref="D4:E4"/>
    <mergeCell ref="F4:G4"/>
    <mergeCell ref="H4:I4"/>
    <mergeCell ref="J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TOC</vt:lpstr>
      <vt:lpstr>2017 Price</vt:lpstr>
      <vt:lpstr>2017 Sales</vt:lpstr>
      <vt:lpstr>TRM Adjustments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Decker Ringo</cp:lastModifiedBy>
  <dcterms:created xsi:type="dcterms:W3CDTF">2017-03-13T20:17:39Z</dcterms:created>
  <dcterms:modified xsi:type="dcterms:W3CDTF">2018-04-18T17:39:50Z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7fc5501b-f1cf-4c88-9cfe-a50efd52dcb4</vt:lpwstr>
  </property>
</Properties>
</file>